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printerSettings/printerSettings3.bin" ContentType="application/vnd.openxmlformats-officedocument.spreadsheetml.printerSettings"/>
  <Override PartName="/xl/drawings/drawing4.xml" ContentType="application/vnd.openxmlformats-officedocument.drawing+xml"/>
  <Override PartName="/xl/drawings/drawing5.xml" ContentType="application/vnd.openxmlformats-officedocument.drawing+xml"/>
  <Override PartName="/xl/printerSettings/printerSettings4.bin" ContentType="application/vnd.openxmlformats-officedocument.spreadsheetml.printerSettings"/>
  <Override PartName="/xl/drawings/drawing6.xml" ContentType="application/vnd.openxmlformats-officedocument.drawing+xml"/>
  <Override PartName="/xl/printerSettings/printerSettings5.bin" ContentType="application/vnd.openxmlformats-officedocument.spreadsheetml.printerSettings"/>
  <Override PartName="/xl/drawings/drawing7.xml" ContentType="application/vnd.openxmlformats-officedocument.drawing+xml"/>
  <Override PartName="/xl/printerSettings/printerSettings6.bin" ContentType="application/vnd.openxmlformats-officedocument.spreadsheetml.printerSettings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s301\Home\GRP\Relacoes_investidores\Divulgação de Resultados\2027\1T27\Planilha Site\"/>
    </mc:Choice>
  </mc:AlternateContent>
  <xr:revisionPtr revIDLastSave="0" documentId="13_ncr:1_{3562D969-56E3-4059-9AD2-AD7ADFB5264A}" xr6:coauthVersionLast="47" xr6:coauthVersionMax="47" xr10:uidLastSave="{00000000-0000-0000-0000-000000000000}"/>
  <bookViews>
    <workbookView xWindow="-120" yWindow="-120" windowWidth="29040" windowHeight="15720" tabRatio="913" xr2:uid="{00000000-000D-0000-FFFF-FFFF00000000}"/>
  </bookViews>
  <sheets>
    <sheet name="Capa" sheetId="35" r:id="rId1"/>
    <sheet name="1. Safra" sheetId="25" r:id="rId2"/>
    <sheet name="2. Performance" sheetId="27" r:id="rId3"/>
    <sheet name="3. CPV" sheetId="33" r:id="rId4"/>
    <sheet name="4. Capex" sheetId="34" r:id="rId5"/>
    <sheet name="5. Endividamento" sheetId="22" r:id="rId6"/>
    <sheet name="6. Demonstração do Resultado" sheetId="23" r:id="rId7"/>
    <sheet name="7. Balanço Patrimonial" sheetId="24" r:id="rId8"/>
    <sheet name="8. Fluxo de Caixa" sheetId="30" r:id="rId9"/>
  </sheets>
  <definedNames>
    <definedName name="\0" localSheetId="3">#REF!</definedName>
    <definedName name="\0" localSheetId="4">#REF!</definedName>
    <definedName name="\0">#REF!</definedName>
    <definedName name="\a" localSheetId="3">#REF!</definedName>
    <definedName name="\a" localSheetId="4">#REF!</definedName>
    <definedName name="\a">#REF!</definedName>
    <definedName name="\D" localSheetId="3">#REF!</definedName>
    <definedName name="\D" localSheetId="4">#REF!</definedName>
    <definedName name="\D">#REF!</definedName>
    <definedName name="\m" localSheetId="3">#REF!</definedName>
    <definedName name="\m" localSheetId="4">#REF!</definedName>
    <definedName name="\m">#REF!</definedName>
    <definedName name="\N" localSheetId="3">#REF!</definedName>
    <definedName name="\N" localSheetId="4">#REF!</definedName>
    <definedName name="\N">#REF!</definedName>
    <definedName name="\p" localSheetId="3">#REF!</definedName>
    <definedName name="\p" localSheetId="4">#REF!</definedName>
    <definedName name="\p">#REF!</definedName>
    <definedName name="\s" localSheetId="3">#REF!</definedName>
    <definedName name="\s" localSheetId="4">#REF!</definedName>
    <definedName name="\s">#REF!</definedName>
    <definedName name="_1_US">"Dolar Exchange"</definedName>
    <definedName name="_bal0196" localSheetId="4">#REF!</definedName>
    <definedName name="_bal0196">#REF!</definedName>
    <definedName name="_bal0296" localSheetId="4">#REF!</definedName>
    <definedName name="_bal0296">#REF!</definedName>
    <definedName name="_Bal0497" localSheetId="4">#REF!</definedName>
    <definedName name="_Bal0497">#REF!</definedName>
    <definedName name="_bal1196" localSheetId="4">#REF!</definedName>
    <definedName name="_bal1196">#REF!</definedName>
    <definedName name="_bdg2000" localSheetId="4">#REF!</definedName>
    <definedName name="_bdg2000">#REF!</definedName>
    <definedName name="_COP1" localSheetId="3">#REF!</definedName>
    <definedName name="_COP1" localSheetId="4">#REF!</definedName>
    <definedName name="_COP1">#REF!</definedName>
    <definedName name="_COP2" localSheetId="3">#REF!</definedName>
    <definedName name="_COP2" localSheetId="4">#REF!</definedName>
    <definedName name="_COP2">#REF!</definedName>
    <definedName name="_COP3" localSheetId="3">#REF!</definedName>
    <definedName name="_COP3" localSheetId="4">#REF!</definedName>
    <definedName name="_COP3">#REF!</definedName>
    <definedName name="_COP4" localSheetId="3">#REF!</definedName>
    <definedName name="_COP4" localSheetId="4">#REF!</definedName>
    <definedName name="_COP4">#REF!</definedName>
    <definedName name="_COP5" localSheetId="3">#REF!</definedName>
    <definedName name="_COP5" localSheetId="4">#REF!</definedName>
    <definedName name="_COP5">#REF!</definedName>
    <definedName name="_DAT1" localSheetId="3">#REF!</definedName>
    <definedName name="_DAT1" localSheetId="4">#REF!</definedName>
    <definedName name="_DAT1">#REF!</definedName>
    <definedName name="_xlnm._FilterDatabase" localSheetId="1" hidden="1">'1. Safra'!$A$7:$A$30</definedName>
    <definedName name="_fu1" localSheetId="3">#REF!</definedName>
    <definedName name="_fu1" localSheetId="4">#REF!</definedName>
    <definedName name="_fu1">#REF!</definedName>
    <definedName name="_hsd1" localSheetId="3">#REF!</definedName>
    <definedName name="_hsd1" localSheetId="4">#REF!</definedName>
    <definedName name="_hsd1">#REF!</definedName>
    <definedName name="_IMP1" localSheetId="3">#REF!</definedName>
    <definedName name="_IMP1" localSheetId="4">#REF!</definedName>
    <definedName name="_IMP1">#REF!</definedName>
    <definedName name="_IMP2" localSheetId="3">#REF!</definedName>
    <definedName name="_IMP2" localSheetId="4">#REF!</definedName>
    <definedName name="_IMP2">#REF!</definedName>
    <definedName name="_IMP3" localSheetId="3">#REF!</definedName>
    <definedName name="_IMP3" localSheetId="4">#REF!</definedName>
    <definedName name="_IMP3">#REF!</definedName>
    <definedName name="_Order1" hidden="1">255</definedName>
    <definedName name="_Order2" hidden="1">255</definedName>
    <definedName name="_pg1" localSheetId="3">#REF!</definedName>
    <definedName name="_pg1" localSheetId="4">#REF!</definedName>
    <definedName name="_pg1">#REF!</definedName>
    <definedName name="_pg10" localSheetId="3">#REF!</definedName>
    <definedName name="_pg10" localSheetId="4">#REF!</definedName>
    <definedName name="_pg10">#REF!</definedName>
    <definedName name="_pg11" localSheetId="3">#REF!</definedName>
    <definedName name="_pg11" localSheetId="4">#REF!</definedName>
    <definedName name="_pg11">#REF!</definedName>
    <definedName name="_pg12" localSheetId="3">#REF!</definedName>
    <definedName name="_pg12" localSheetId="4">#REF!</definedName>
    <definedName name="_pg12">#REF!</definedName>
    <definedName name="_pg13" localSheetId="3">#REF!</definedName>
    <definedName name="_pg13" localSheetId="4">#REF!</definedName>
    <definedName name="_pg13">#REF!</definedName>
    <definedName name="_pg14" localSheetId="3">#REF!</definedName>
    <definedName name="_pg14" localSheetId="4">#REF!</definedName>
    <definedName name="_pg14">#REF!</definedName>
    <definedName name="_pg15" localSheetId="3">#REF!</definedName>
    <definedName name="_pg15" localSheetId="4">#REF!</definedName>
    <definedName name="_pg15">#REF!</definedName>
    <definedName name="_pg16" localSheetId="3">#REF!</definedName>
    <definedName name="_pg16" localSheetId="4">#REF!</definedName>
    <definedName name="_pg16">#REF!</definedName>
    <definedName name="_pg2" localSheetId="3">#REF!</definedName>
    <definedName name="_pg2" localSheetId="4">#REF!</definedName>
    <definedName name="_pg2">#REF!</definedName>
    <definedName name="_pg3" localSheetId="3">#REF!</definedName>
    <definedName name="_pg3" localSheetId="4">#REF!</definedName>
    <definedName name="_pg3">#REF!</definedName>
    <definedName name="_pg4" localSheetId="3">#REF!</definedName>
    <definedName name="_pg4" localSheetId="4">#REF!</definedName>
    <definedName name="_pg4">#REF!</definedName>
    <definedName name="_pg5" localSheetId="3">#REF!</definedName>
    <definedName name="_pg5" localSheetId="4">#REF!</definedName>
    <definedName name="_pg5">#REF!</definedName>
    <definedName name="_pg6" localSheetId="3">#REF!</definedName>
    <definedName name="_pg6" localSheetId="4">#REF!</definedName>
    <definedName name="_pg6">#REF!</definedName>
    <definedName name="_pg7" localSheetId="3">#REF!</definedName>
    <definedName name="_pg7" localSheetId="4">#REF!</definedName>
    <definedName name="_pg7">#REF!</definedName>
    <definedName name="_pg8" localSheetId="3">#REF!</definedName>
    <definedName name="_pg8" localSheetId="4">#REF!</definedName>
    <definedName name="_pg8">#REF!</definedName>
    <definedName name="_pg9" localSheetId="3">#REF!</definedName>
    <definedName name="_pg9" localSheetId="4">#REF!</definedName>
    <definedName name="_pg9">#REF!</definedName>
    <definedName name="A" localSheetId="3">#REF!</definedName>
    <definedName name="A" localSheetId="4">#REF!</definedName>
    <definedName name="A">#REF!</definedName>
    <definedName name="A_1" localSheetId="3">#REF!</definedName>
    <definedName name="A_1" localSheetId="4">#REF!</definedName>
    <definedName name="A_1">#REF!</definedName>
    <definedName name="A_2" localSheetId="3">#REF!</definedName>
    <definedName name="A_2" localSheetId="4">#REF!</definedName>
    <definedName name="A_2">#REF!</definedName>
    <definedName name="Á470" localSheetId="3">#REF!</definedName>
    <definedName name="Á470" localSheetId="4">#REF!</definedName>
    <definedName name="Á470">#REF!</definedName>
    <definedName name="AA" localSheetId="3">#REF!</definedName>
    <definedName name="AA" localSheetId="4">#REF!</definedName>
    <definedName name="AA">#REF!</definedName>
    <definedName name="AA_1" localSheetId="3">#REF!</definedName>
    <definedName name="AA_1" localSheetId="4">#REF!</definedName>
    <definedName name="AA_1">#REF!</definedName>
    <definedName name="AAA" localSheetId="3">#REF!</definedName>
    <definedName name="AAA" localSheetId="4">#REF!</definedName>
    <definedName name="AAA">#REF!</definedName>
    <definedName name="Account_Balance" localSheetId="3">#REF!</definedName>
    <definedName name="Account_Balance" localSheetId="4">#REF!</definedName>
    <definedName name="Account_Balance">#REF!</definedName>
    <definedName name="ACUMULADO" localSheetId="3">#REF!</definedName>
    <definedName name="ACUMULADO" localSheetId="4">#REF!</definedName>
    <definedName name="ACUMULADO">#REF!</definedName>
    <definedName name="ADICOES" localSheetId="3">#REF!</definedName>
    <definedName name="ADICOES" localSheetId="4">#REF!</definedName>
    <definedName name="ADICOES">#REF!</definedName>
    <definedName name="ADTOCLIENTES" localSheetId="3">#REF!</definedName>
    <definedName name="ADTOCLIENTES" localSheetId="4">#REF!</definedName>
    <definedName name="ADTOCLIENTES">#REF!</definedName>
    <definedName name="ajuste98" localSheetId="3">#REF!</definedName>
    <definedName name="ajuste98" localSheetId="4">#REF!</definedName>
    <definedName name="ajuste98">#REF!</definedName>
    <definedName name="Ajuste99" localSheetId="3">#REF!</definedName>
    <definedName name="Ajuste99" localSheetId="4">#REF!</definedName>
    <definedName name="Ajuste99">#REF!</definedName>
    <definedName name="Analdolar" localSheetId="3">#REF!</definedName>
    <definedName name="Analdolar" localSheetId="4">#REF!</definedName>
    <definedName name="Analdolar">#REF!</definedName>
    <definedName name="analpl" localSheetId="3">#REF!</definedName>
    <definedName name="analpl" localSheetId="4">#REF!</definedName>
    <definedName name="analpl">#REF!</definedName>
    <definedName name="analreal" localSheetId="3">#REF!</definedName>
    <definedName name="analreal" localSheetId="4">#REF!</definedName>
    <definedName name="analreal">#REF!</definedName>
    <definedName name="Analtotal" localSheetId="3">#REF!</definedName>
    <definedName name="Analtotal" localSheetId="4">#REF!</definedName>
    <definedName name="Analtotal">#REF!</definedName>
    <definedName name="ANTECIPADAS" localSheetId="3">#REF!</definedName>
    <definedName name="ANTECIPADAS" localSheetId="4">#REF!</definedName>
    <definedName name="ANTECIPADAS">#REF!</definedName>
    <definedName name="APLICAÇ_ES" localSheetId="3">#REF!</definedName>
    <definedName name="APLICAÇ_ES" localSheetId="4">#REF!</definedName>
    <definedName name="APLICAÇ_ES">#REF!</definedName>
    <definedName name="APLICAÇÕES" localSheetId="3">#REF!</definedName>
    <definedName name="APLICAÇÕES" localSheetId="4">#REF!</definedName>
    <definedName name="APLICAÇÕES">#REF!</definedName>
    <definedName name="ARA_Threshold" localSheetId="3">#REF!</definedName>
    <definedName name="ARA_Threshold" localSheetId="4">#REF!</definedName>
    <definedName name="ARA_Threshold">#REF!</definedName>
    <definedName name="_xlnm.Extract" localSheetId="3">#REF!</definedName>
    <definedName name="_xlnm.Extract" localSheetId="4">#REF!</definedName>
    <definedName name="_xlnm.Extract">#REF!</definedName>
    <definedName name="_xlnm.Print_Area" localSheetId="3">#REF!</definedName>
    <definedName name="_xlnm.Print_Area" localSheetId="4">#REF!</definedName>
    <definedName name="_xlnm.Print_Area">#REF!</definedName>
    <definedName name="area1" localSheetId="4">#REF!,#REF!</definedName>
    <definedName name="area1">#REF!,#REF!</definedName>
    <definedName name="ARP_Threshold" localSheetId="3">#REF!</definedName>
    <definedName name="ARP_Threshold" localSheetId="4">#REF!</definedName>
    <definedName name="ARP_Threshold">#REF!</definedName>
    <definedName name="as" localSheetId="3" hidden="1">#REF!</definedName>
    <definedName name="as" localSheetId="4" hidden="1">#REF!</definedName>
    <definedName name="as" hidden="1">#REF!</definedName>
    <definedName name="AS2DocOpenMode" hidden="1">"AS2DocumentEdit"</definedName>
    <definedName name="AS2ReportLS" hidden="1">1</definedName>
    <definedName name="AS2StaticLS" localSheetId="3" hidden="1">#REF!</definedName>
    <definedName name="AS2StaticLS" localSheetId="4" hidden="1">#REF!</definedName>
    <definedName name="AS2StaticLS" hidden="1">#REF!</definedName>
    <definedName name="AS2SyncStepLS" hidden="1">0</definedName>
    <definedName name="AS2TickmarkLS" localSheetId="3" hidden="1">#REF!</definedName>
    <definedName name="AS2TickmarkLS" localSheetId="4" hidden="1">#REF!</definedName>
    <definedName name="AS2TickmarkLS" hidden="1">#REF!</definedName>
    <definedName name="AS2VersionLS" hidden="1">300</definedName>
    <definedName name="asdf" localSheetId="3">#REF!</definedName>
    <definedName name="asdf" localSheetId="4">#REF!</definedName>
    <definedName name="asdf">#REF!</definedName>
    <definedName name="ATIVO" localSheetId="3">#REF!</definedName>
    <definedName name="ATIVO" localSheetId="4">#REF!</definedName>
    <definedName name="ATIVO">#REF!</definedName>
    <definedName name="AUMCAPITAL" localSheetId="3">#REF!</definedName>
    <definedName name="AUMCAPITAL" localSheetId="4">#REF!</definedName>
    <definedName name="AUMCAPITAL">#REF!</definedName>
    <definedName name="b" localSheetId="3">#REF!</definedName>
    <definedName name="b" localSheetId="4">#REF!</definedName>
    <definedName name="b">#REF!</definedName>
    <definedName name="BALANCO" localSheetId="3">#REF!</definedName>
    <definedName name="BALANCO" localSheetId="4">#REF!</definedName>
    <definedName name="BALANCO">#REF!</definedName>
    <definedName name="BALCMI" localSheetId="3">#REF!</definedName>
    <definedName name="BALCMI" localSheetId="4">#REF!</definedName>
    <definedName name="BALCMI">#REF!</definedName>
    <definedName name="baldat01" localSheetId="4">#REF!</definedName>
    <definedName name="baldat01">#REF!</definedName>
    <definedName name="BALPUBL" localSheetId="3">#REF!</definedName>
    <definedName name="BALPUBL" localSheetId="4">#REF!</definedName>
    <definedName name="BALPUBL">#REF!</definedName>
    <definedName name="_xlnm.Database" localSheetId="3">#REF!</definedName>
    <definedName name="_xlnm.Database" localSheetId="4">#REF!</definedName>
    <definedName name="_xlnm.Database">#REF!</definedName>
    <definedName name="BANCOS" localSheetId="3">#REF!</definedName>
    <definedName name="BANCOS" localSheetId="4">#REF!</definedName>
    <definedName name="BANCOS">#REF!</definedName>
    <definedName name="basic_level" localSheetId="4">#REF!</definedName>
    <definedName name="basic_level">#REF!</definedName>
    <definedName name="BB" localSheetId="3">#REF!</definedName>
    <definedName name="BB" localSheetId="4">#REF!</definedName>
    <definedName name="BB">#REF!</definedName>
    <definedName name="BBB" localSheetId="3">#REF!</definedName>
    <definedName name="BBB" localSheetId="4">#REF!</definedName>
    <definedName name="BBB">#REF!</definedName>
    <definedName name="BC_D_PI" localSheetId="3">#REF!</definedName>
    <definedName name="BC_D_PI" localSheetId="4">#REF!</definedName>
    <definedName name="BC_D_PI">#REF!</definedName>
    <definedName name="BC_T_PI" localSheetId="3">#REF!</definedName>
    <definedName name="BC_T_PI" localSheetId="4">#REF!</definedName>
    <definedName name="BC_T_PI">#REF!</definedName>
    <definedName name="BG_Del" hidden="1">15</definedName>
    <definedName name="BG_Ins" hidden="1">4</definedName>
    <definedName name="BG_Mod" hidden="1">6</definedName>
    <definedName name="BL_D_PF" localSheetId="3">#REF!</definedName>
    <definedName name="BL_D_PF" localSheetId="4">#REF!</definedName>
    <definedName name="BL_D_PF">#REF!</definedName>
    <definedName name="BL_D_PI" localSheetId="3">#REF!</definedName>
    <definedName name="BL_D_PI" localSheetId="4">#REF!</definedName>
    <definedName name="BL_D_PI">#REF!</definedName>
    <definedName name="BL_D_PP" localSheetId="3">#REF!</definedName>
    <definedName name="BL_D_PP" localSheetId="4">#REF!</definedName>
    <definedName name="BL_D_PP">#REF!</definedName>
    <definedName name="BL_T_PF" localSheetId="3">#REF!</definedName>
    <definedName name="BL_T_PF" localSheetId="4">#REF!</definedName>
    <definedName name="BL_T_PF">#REF!</definedName>
    <definedName name="BL_T_PI" localSheetId="3">#REF!</definedName>
    <definedName name="BL_T_PI" localSheetId="4">#REF!</definedName>
    <definedName name="BL_T_PI">#REF!</definedName>
    <definedName name="BL_T_PP" localSheetId="3">#REF!</definedName>
    <definedName name="BL_T_PP" localSheetId="4">#REF!</definedName>
    <definedName name="BL_T_PP">#REF!</definedName>
    <definedName name="BR_D_PI" localSheetId="3">#REF!</definedName>
    <definedName name="BR_D_PI" localSheetId="4">#REF!</definedName>
    <definedName name="BR_D_PI">#REF!</definedName>
    <definedName name="BR_T_PI" localSheetId="3">#REF!</definedName>
    <definedName name="BR_T_PI" localSheetId="4">#REF!</definedName>
    <definedName name="BR_T_PI">#REF!</definedName>
    <definedName name="BT_D_PI" localSheetId="3">#REF!</definedName>
    <definedName name="BT_D_PI" localSheetId="4">#REF!</definedName>
    <definedName name="BT_D_PI">#REF!</definedName>
    <definedName name="BT_D_PP" localSheetId="3">#REF!</definedName>
    <definedName name="BT_D_PP" localSheetId="4">#REF!</definedName>
    <definedName name="BT_D_PP">#REF!</definedName>
    <definedName name="BT_T_PI" localSheetId="3">#REF!</definedName>
    <definedName name="BT_T_PI" localSheetId="4">#REF!</definedName>
    <definedName name="BT_T_PI">#REF!</definedName>
    <definedName name="BT_T_PP" localSheetId="3">#REF!</definedName>
    <definedName name="BT_T_PP" localSheetId="4">#REF!</definedName>
    <definedName name="BT_T_PP">#REF!</definedName>
    <definedName name="C." localSheetId="3">#REF!</definedName>
    <definedName name="C." localSheetId="4">#REF!</definedName>
    <definedName name="C.">#REF!</definedName>
    <definedName name="CAP" localSheetId="3">#REF!</definedName>
    <definedName name="CAP" localSheetId="4">#REF!</definedName>
    <definedName name="CAP">#REF!</definedName>
    <definedName name="CAPCOLIG" localSheetId="3">#REF!</definedName>
    <definedName name="CAPCOLIG" localSheetId="4">#REF!</definedName>
    <definedName name="CAPCOLIG">#REF!</definedName>
    <definedName name="CAPEX_ISP" localSheetId="3">#REF!</definedName>
    <definedName name="CAPEX_ISP" localSheetId="4">#REF!</definedName>
    <definedName name="CAPEX_ISP">#REF!</definedName>
    <definedName name="CC" localSheetId="3">#REF!</definedName>
    <definedName name="CC" localSheetId="4">#REF!</definedName>
    <definedName name="CC">#REF!</definedName>
    <definedName name="CCC" localSheetId="3">#REF!</definedName>
    <definedName name="CCC" localSheetId="4">#REF!</definedName>
    <definedName name="CCC">#REF!</definedName>
    <definedName name="CE" localSheetId="3">#REF!</definedName>
    <definedName name="CE" localSheetId="4">#REF!</definedName>
    <definedName name="CE">#REF!</definedName>
    <definedName name="COLIGATIVO" localSheetId="3">#REF!</definedName>
    <definedName name="COLIGATIVO" localSheetId="4">#REF!</definedName>
    <definedName name="COLIGATIVO">#REF!</definedName>
    <definedName name="COLIGPASSIVO" localSheetId="3">#REF!</definedName>
    <definedName name="COLIGPASSIVO" localSheetId="4">#REF!</definedName>
    <definedName name="COLIGPASSIVO">#REF!</definedName>
    <definedName name="COMPULSORIO" localSheetId="3">#REF!</definedName>
    <definedName name="COMPULSORIO" localSheetId="4">#REF!</definedName>
    <definedName name="COMPULSORIO">#REF!</definedName>
    <definedName name="_xlnm.Criteria" localSheetId="3">#REF!</definedName>
    <definedName name="_xlnm.Criteria" localSheetId="4">#REF!</definedName>
    <definedName name="_xlnm.Criteria">#REF!</definedName>
    <definedName name="CTAS.RECEBER" localSheetId="3">#REF!</definedName>
    <definedName name="CTAS.RECEBER" localSheetId="4">#REF!</definedName>
    <definedName name="CTAS.RECEBER">#REF!</definedName>
    <definedName name="D" localSheetId="3">#REF!</definedName>
    <definedName name="D" localSheetId="4">#REF!</definedName>
    <definedName name="D">#REF!</definedName>
    <definedName name="D.R.E." localSheetId="3">#REF!</definedName>
    <definedName name="D.R.E." localSheetId="4">#REF!</definedName>
    <definedName name="D.R.E.">#REF!</definedName>
    <definedName name="dado" localSheetId="3">#REF!</definedName>
    <definedName name="dado" localSheetId="4">#REF!</definedName>
    <definedName name="dado">#REF!</definedName>
    <definedName name="dados" localSheetId="4">#REF!</definedName>
    <definedName name="dados">#REF!</definedName>
    <definedName name="DD" localSheetId="3">#REF!</definedName>
    <definedName name="DD" localSheetId="4">#REF!</definedName>
    <definedName name="DD">#REF!</definedName>
    <definedName name="DEBENLP" localSheetId="3">#REF!</definedName>
    <definedName name="DEBENLP" localSheetId="4">#REF!</definedName>
    <definedName name="DEBENLP">#REF!</definedName>
    <definedName name="DIFERIDO" localSheetId="3">#REF!</definedName>
    <definedName name="DIFERIDO" localSheetId="4">#REF!</definedName>
    <definedName name="DIFERIDO">#REF!</definedName>
    <definedName name="Difference" localSheetId="3">#REF!</definedName>
    <definedName name="Difference" localSheetId="4">#REF!</definedName>
    <definedName name="Difference">#REF!</definedName>
    <definedName name="Disaggregations" localSheetId="3">#REF!</definedName>
    <definedName name="Disaggregations" localSheetId="4">#REF!</definedName>
    <definedName name="Disaggregations">#REF!</definedName>
    <definedName name="Dol_Anal_PL" localSheetId="3">#REF!</definedName>
    <definedName name="Dol_Anal_PL" localSheetId="4">#REF!</definedName>
    <definedName name="Dol_Anal_PL">#REF!</definedName>
    <definedName name="Dol_Anal_plen" localSheetId="3">#REF!</definedName>
    <definedName name="Dol_Anal_plen" localSheetId="4">#REF!</definedName>
    <definedName name="Dol_Anal_plen">#REF!</definedName>
    <definedName name="Dolars98" localSheetId="3">#REF!</definedName>
    <definedName name="Dolars98" localSheetId="4">#REF!</definedName>
    <definedName name="Dolars98">#REF!</definedName>
    <definedName name="Dolars99" localSheetId="3">#REF!</definedName>
    <definedName name="Dolars99" localSheetId="4">#REF!</definedName>
    <definedName name="Dolars99">#REF!</definedName>
    <definedName name="DUPLS.ARECEBER" localSheetId="3">#REF!</definedName>
    <definedName name="DUPLS.ARECEBER" localSheetId="4">#REF!</definedName>
    <definedName name="DUPLS.ARECEBER">#REF!</definedName>
    <definedName name="EE" localSheetId="3">#REF!</definedName>
    <definedName name="EE" localSheetId="4">#REF!</definedName>
    <definedName name="EE">#REF!</definedName>
    <definedName name="ESTOQUES" localSheetId="3">#REF!</definedName>
    <definedName name="ESTOQUES" localSheetId="4">#REF!</definedName>
    <definedName name="ESTOQUES">#REF!</definedName>
    <definedName name="Expected_balance" localSheetId="3">#REF!</definedName>
    <definedName name="Expected_balance" localSheetId="4">#REF!</definedName>
    <definedName name="Expected_balance">#REF!</definedName>
    <definedName name="F_1" localSheetId="3">#REF!</definedName>
    <definedName name="F_1" localSheetId="4">#REF!</definedName>
    <definedName name="F_1">#REF!</definedName>
    <definedName name="F_2" localSheetId="3">#REF!</definedName>
    <definedName name="F_2" localSheetId="4">#REF!</definedName>
    <definedName name="F_2">#REF!</definedName>
    <definedName name="F_3" localSheetId="3">#REF!</definedName>
    <definedName name="F_3" localSheetId="4">#REF!</definedName>
    <definedName name="F_3">#REF!</definedName>
    <definedName name="FB_D_PI" localSheetId="3">#REF!</definedName>
    <definedName name="FB_D_PI" localSheetId="4">#REF!</definedName>
    <definedName name="FB_D_PI">#REF!</definedName>
    <definedName name="FB_D_PP" localSheetId="3">#REF!</definedName>
    <definedName name="FB_D_PP" localSheetId="4">#REF!</definedName>
    <definedName name="FB_D_PP">#REF!</definedName>
    <definedName name="FB_T_PI" localSheetId="3">#REF!</definedName>
    <definedName name="FB_T_PI" localSheetId="4">#REF!</definedName>
    <definedName name="FB_T_PI">#REF!</definedName>
    <definedName name="FB_T_PP" localSheetId="3">#REF!</definedName>
    <definedName name="FB_T_PP" localSheetId="4">#REF!</definedName>
    <definedName name="FB_T_PP">#REF!</definedName>
    <definedName name="fefe" localSheetId="3">#REF!</definedName>
    <definedName name="fefe" localSheetId="4">#REF!</definedName>
    <definedName name="fefe">#REF!</definedName>
    <definedName name="FINANCP" localSheetId="3">#REF!</definedName>
    <definedName name="FINANCP" localSheetId="4">#REF!</definedName>
    <definedName name="FINANCP">#REF!</definedName>
    <definedName name="FINANLP" localSheetId="3">#REF!</definedName>
    <definedName name="FINANLP" localSheetId="4">#REF!</definedName>
    <definedName name="FINANLP">#REF!</definedName>
    <definedName name="FN_D_PI" localSheetId="3">#REF!</definedName>
    <definedName name="FN_D_PI" localSheetId="4">#REF!</definedName>
    <definedName name="FN_D_PI">#REF!</definedName>
    <definedName name="FN_T_PI" localSheetId="3">#REF!</definedName>
    <definedName name="FN_T_PI" localSheetId="4">#REF!</definedName>
    <definedName name="FN_T_PI">#REF!</definedName>
    <definedName name="FOLHA" localSheetId="3">#REF!</definedName>
    <definedName name="FOLHA" localSheetId="4">#REF!</definedName>
    <definedName name="FOLHA">#REF!</definedName>
    <definedName name="FU" localSheetId="3">#REF!</definedName>
    <definedName name="FU" localSheetId="4">#REF!</definedName>
    <definedName name="FU">#REF!</definedName>
    <definedName name="fx" localSheetId="3" hidden="1">#REF!</definedName>
    <definedName name="fx" localSheetId="4" hidden="1">#REF!</definedName>
    <definedName name="fx" hidden="1">#REF!</definedName>
    <definedName name="g" localSheetId="4">#REF!</definedName>
    <definedName name="g">#REF!</definedName>
    <definedName name="_xlnm.Recorder" localSheetId="3">#REF!</definedName>
    <definedName name="_xlnm.Recorder" localSheetId="4">#REF!</definedName>
    <definedName name="_xlnm.Recorder">#REF!</definedName>
    <definedName name="GRUPO_1" localSheetId="3">#REF!</definedName>
    <definedName name="GRUPO_1" localSheetId="4">#REF!</definedName>
    <definedName name="GRUPO_1">#REF!</definedName>
    <definedName name="GRUPO_2" localSheetId="3">#REF!</definedName>
    <definedName name="GRUPO_2" localSheetId="4">#REF!</definedName>
    <definedName name="GRUPO_2">#REF!</definedName>
    <definedName name="GRUPO_3" localSheetId="3">#REF!</definedName>
    <definedName name="GRUPO_3" localSheetId="4">#REF!</definedName>
    <definedName name="GRUPO_3">#REF!</definedName>
    <definedName name="GRUPO_4" localSheetId="3">#REF!</definedName>
    <definedName name="GRUPO_4" localSheetId="4">#REF!</definedName>
    <definedName name="GRUPO_4">#REF!</definedName>
    <definedName name="GRUPO_5" localSheetId="3">#REF!</definedName>
    <definedName name="GRUPO_5" localSheetId="4">#REF!</definedName>
    <definedName name="GRUPO_5">#REF!</definedName>
    <definedName name="GRUPO_6" localSheetId="3">#REF!</definedName>
    <definedName name="GRUPO_6" localSheetId="4">#REF!</definedName>
    <definedName name="GRUPO_6">#REF!</definedName>
    <definedName name="GRUPO_7" localSheetId="3">#REF!</definedName>
    <definedName name="GRUPO_7" localSheetId="4">#REF!</definedName>
    <definedName name="GRUPO_7">#REF!</definedName>
    <definedName name="GRUPO_8" localSheetId="3">#REF!</definedName>
    <definedName name="GRUPO_8" localSheetId="4">#REF!</definedName>
    <definedName name="GRUPO_8">#REF!</definedName>
    <definedName name="HH" localSheetId="3">#REF!</definedName>
    <definedName name="HH" localSheetId="4">#REF!</definedName>
    <definedName name="HH">#REF!</definedName>
    <definedName name="hsd" localSheetId="3">#REF!</definedName>
    <definedName name="hsd" localSheetId="4">#REF!</definedName>
    <definedName name="hsd">#REF!</definedName>
    <definedName name="II" localSheetId="3">#REF!</definedName>
    <definedName name="II" localSheetId="4">#REF!</definedName>
    <definedName name="II">#REF!</definedName>
    <definedName name="IMOBILIZA01" localSheetId="3">#REF!</definedName>
    <definedName name="IMOBILIZA01" localSheetId="4">#REF!</definedName>
    <definedName name="IMOBILIZA01">#REF!</definedName>
    <definedName name="IMOBILIZA02" localSheetId="3">#REF!</definedName>
    <definedName name="IMOBILIZA02" localSheetId="4">#REF!</definedName>
    <definedName name="IMOBILIZA02">#REF!</definedName>
    <definedName name="IMOBILIZADO" localSheetId="3">#REF!</definedName>
    <definedName name="IMOBILIZADO" localSheetId="4">#REF!</definedName>
    <definedName name="IMOBILIZADO">#REF!</definedName>
    <definedName name="IMPATUAL" localSheetId="3">#REF!</definedName>
    <definedName name="IMPATUAL" localSheetId="4">#REF!</definedName>
    <definedName name="IMPATUAL">#REF!</definedName>
    <definedName name="INCENTIVOS" localSheetId="3">#REF!</definedName>
    <definedName name="INCENTIVOS" localSheetId="4">#REF!</definedName>
    <definedName name="INCENTIVOS">#REF!</definedName>
    <definedName name="initialdate" localSheetId="4">#REF!</definedName>
    <definedName name="initialdate">#REF!</definedName>
    <definedName name="interm_level" localSheetId="4">#REF!</definedName>
    <definedName name="interm_level">#REF!</definedName>
    <definedName name="INVESCOLIG" localSheetId="3">#REF!</definedName>
    <definedName name="INVESCOLIG" localSheetId="4">#REF!</definedName>
    <definedName name="INVESCOLIG">#REF!</definedName>
    <definedName name="INVESTIOUTROS" localSheetId="3">#REF!</definedName>
    <definedName name="INVESTIOUTROS" localSheetId="4">#REF!</definedName>
    <definedName name="INVESTIOUTROS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SP_Profit_and_Loss" localSheetId="3">#REF!</definedName>
    <definedName name="ISP_Profit_and_Loss" localSheetId="4">#REF!</definedName>
    <definedName name="ISP_Profit_and_Loss">#REF!</definedName>
    <definedName name="JUDICIAIS" localSheetId="3">#REF!</definedName>
    <definedName name="JUDICIAIS" localSheetId="4">#REF!</definedName>
    <definedName name="JUDICIAIS">#REF!</definedName>
    <definedName name="L." localSheetId="3">#REF!</definedName>
    <definedName name="L." localSheetId="4">#REF!</definedName>
    <definedName name="L.">#REF!</definedName>
    <definedName name="L_Adjust" localSheetId="4">#REF!</definedName>
    <definedName name="L_Adjust">#REF!</definedName>
    <definedName name="L_AJE_Tot" localSheetId="4">#REF!</definedName>
    <definedName name="L_AJE_Tot">#REF!</definedName>
    <definedName name="L_CY_Beg" localSheetId="4">#REF!</definedName>
    <definedName name="L_CY_Beg">#REF!</definedName>
    <definedName name="L_CY_End" localSheetId="4">#REF!</definedName>
    <definedName name="L_CY_End">#REF!</definedName>
    <definedName name="L_PY_End" localSheetId="4">#REF!</definedName>
    <definedName name="L_PY_End">#REF!</definedName>
    <definedName name="L_RJE_Tot" localSheetId="4">#REF!</definedName>
    <definedName name="L_RJE_Tot">#REF!</definedName>
    <definedName name="LL" localSheetId="3">#REF!</definedName>
    <definedName name="LL" localSheetId="4">#REF!</definedName>
    <definedName name="LL">#REF!</definedName>
    <definedName name="LO_D_PI" localSheetId="3">#REF!</definedName>
    <definedName name="LO_D_PI" localSheetId="4">#REF!</definedName>
    <definedName name="LO_D_PI">#REF!</definedName>
    <definedName name="LO_T_PI" localSheetId="3">#REF!</definedName>
    <definedName name="LO_T_PI" localSheetId="4">#REF!</definedName>
    <definedName name="LO_T_PI">#REF!</definedName>
    <definedName name="Luiz" localSheetId="3">#REF!</definedName>
    <definedName name="Luiz" localSheetId="4">#REF!</definedName>
    <definedName name="Luiz">#REF!</definedName>
    <definedName name="MaTRIZ" localSheetId="4">#REF!</definedName>
    <definedName name="MaTRIZ">#REF!</definedName>
    <definedName name="MENU" localSheetId="3">#REF!</definedName>
    <definedName name="MENU" localSheetId="4">#REF!</definedName>
    <definedName name="MENU">#REF!</definedName>
    <definedName name="MM" localSheetId="3">#REF!</definedName>
    <definedName name="MM" localSheetId="4">#REF!</definedName>
    <definedName name="MM">#REF!</definedName>
    <definedName name="MM_1" localSheetId="3">#REF!</definedName>
    <definedName name="MM_1" localSheetId="4">#REF!</definedName>
    <definedName name="MM_1">#REF!</definedName>
    <definedName name="Monetary_Precision" localSheetId="3">#REF!</definedName>
    <definedName name="Monetary_Precision" localSheetId="4">#REF!</definedName>
    <definedName name="Monetary_Precision">#REF!</definedName>
    <definedName name="MU_D_PI" localSheetId="3">#REF!</definedName>
    <definedName name="MU_D_PI" localSheetId="4">#REF!</definedName>
    <definedName name="MU_D_PI">#REF!</definedName>
    <definedName name="MU_D_PP" localSheetId="3">#REF!</definedName>
    <definedName name="MU_D_PP" localSheetId="4">#REF!</definedName>
    <definedName name="MU_D_PP">#REF!</definedName>
    <definedName name="MU_T_PI" localSheetId="3">#REF!</definedName>
    <definedName name="MU_T_PI" localSheetId="4">#REF!</definedName>
    <definedName name="MU_T_PI">#REF!</definedName>
    <definedName name="MU_T_PP" localSheetId="3">#REF!</definedName>
    <definedName name="MU_T_PP" localSheetId="4">#REF!</definedName>
    <definedName name="MU_T_PP">#REF!</definedName>
    <definedName name="n" localSheetId="4">#REF!</definedName>
    <definedName name="n">#REF!</definedName>
    <definedName name="NN" localSheetId="3">#REF!</definedName>
    <definedName name="NN" localSheetId="4">#REF!</definedName>
    <definedName name="NN">#REF!</definedName>
    <definedName name="OPTICAL_EQUIPMENTS" localSheetId="4">#REF!</definedName>
    <definedName name="OPTICAL_EQUIPMENTS">#REF!</definedName>
    <definedName name="OUCTASLP" localSheetId="3">#REF!</definedName>
    <definedName name="OUCTASLP" localSheetId="4">#REF!</definedName>
    <definedName name="OUCTASLP">#REF!</definedName>
    <definedName name="OUT_INFORM" localSheetId="3">#REF!</definedName>
    <definedName name="OUT_INFORM" localSheetId="4">#REF!</definedName>
    <definedName name="OUT_INFORM">#REF!</definedName>
    <definedName name="OUTRASRECEBER" localSheetId="3">#REF!</definedName>
    <definedName name="OUTRASRECEBER" localSheetId="4">#REF!</definedName>
    <definedName name="OUTRASRECEBER">#REF!</definedName>
    <definedName name="OUTROS2" localSheetId="3">#REF!</definedName>
    <definedName name="OUTROS2" localSheetId="4">#REF!</definedName>
    <definedName name="OUTROS2">#REF!</definedName>
    <definedName name="OUTROS3" localSheetId="3">#REF!</definedName>
    <definedName name="OUTROS3" localSheetId="4">#REF!</definedName>
    <definedName name="OUTROS3">#REF!</definedName>
    <definedName name="OUTROS4" localSheetId="3">#REF!</definedName>
    <definedName name="OUTROS4" localSheetId="4">#REF!</definedName>
    <definedName name="OUTROS4">#REF!</definedName>
    <definedName name="OUTROSCRED" localSheetId="3">#REF!</definedName>
    <definedName name="OUTROSCRED" localSheetId="4">#REF!</definedName>
    <definedName name="OUTROSCRED">#REF!</definedName>
    <definedName name="OUTROSIMOBIL" localSheetId="3">#REF!</definedName>
    <definedName name="OUTROSIMOBIL" localSheetId="4">#REF!</definedName>
    <definedName name="OUTROSIMOBIL">#REF!</definedName>
    <definedName name="OUTROSLP" localSheetId="3">#REF!</definedName>
    <definedName name="OUTROSLP" localSheetId="4">#REF!</definedName>
    <definedName name="OUTROSLP">#REF!</definedName>
    <definedName name="PAGE1" localSheetId="3">#REF!</definedName>
    <definedName name="PAGE1" localSheetId="4">#REF!</definedName>
    <definedName name="PAGE1">#REF!</definedName>
    <definedName name="PASSIVO" localSheetId="3">#REF!</definedName>
    <definedName name="PASSIVO" localSheetId="4">#REF!</definedName>
    <definedName name="PASSIVO">#REF!</definedName>
    <definedName name="PI_PF" localSheetId="3">#REF!</definedName>
    <definedName name="PI_PF" localSheetId="4">#REF!</definedName>
    <definedName name="PI_PF">#REF!</definedName>
    <definedName name="PI_PP" localSheetId="3">#REF!</definedName>
    <definedName name="PI_PP" localSheetId="4">#REF!</definedName>
    <definedName name="PI_PP">#REF!</definedName>
    <definedName name="PP_PF" localSheetId="3">#REF!</definedName>
    <definedName name="PP_PF" localSheetId="4">#REF!</definedName>
    <definedName name="PP_PF">#REF!</definedName>
    <definedName name="PRINT_AR01" localSheetId="3">#REF!</definedName>
    <definedName name="PRINT_AR01" localSheetId="4">#REF!</definedName>
    <definedName name="PRINT_AR01">#REF!</definedName>
    <definedName name="PRINT_AR03" localSheetId="3">#REF!</definedName>
    <definedName name="PRINT_AR03" localSheetId="4">#REF!</definedName>
    <definedName name="PRINT_AR03">#REF!</definedName>
    <definedName name="PRINT_AR04" localSheetId="3">#REF!</definedName>
    <definedName name="PRINT_AR04" localSheetId="4">#REF!</definedName>
    <definedName name="PRINT_AR04">#REF!</definedName>
    <definedName name="PRINT_AR05" localSheetId="3">#REF!</definedName>
    <definedName name="PRINT_AR05" localSheetId="4">#REF!</definedName>
    <definedName name="PRINT_AR05">#REF!</definedName>
    <definedName name="PRINT_AR06" localSheetId="3">#REF!</definedName>
    <definedName name="PRINT_AR06" localSheetId="4">#REF!</definedName>
    <definedName name="PRINT_AR06">#REF!</definedName>
    <definedName name="PRINT_AR07" localSheetId="3">#REF!</definedName>
    <definedName name="PRINT_AR07" localSheetId="4">#REF!</definedName>
    <definedName name="PRINT_AR07">#REF!</definedName>
    <definedName name="PRINT_AR08" localSheetId="3">#REF!</definedName>
    <definedName name="PRINT_AR08" localSheetId="4">#REF!</definedName>
    <definedName name="PRINT_AR08">#REF!</definedName>
    <definedName name="PRINT_AR09" localSheetId="3">#REF!</definedName>
    <definedName name="PRINT_AR09" localSheetId="4">#REF!</definedName>
    <definedName name="PRINT_AR09">#REF!</definedName>
    <definedName name="PRINT_AR10" localSheetId="3">#REF!</definedName>
    <definedName name="PRINT_AR10" localSheetId="4">#REF!</definedName>
    <definedName name="PRINT_AR10">#REF!</definedName>
    <definedName name="PRINT_AR11" localSheetId="3">#REF!</definedName>
    <definedName name="PRINT_AR11" localSheetId="4">#REF!</definedName>
    <definedName name="PRINT_AR11">#REF!</definedName>
    <definedName name="PRINT_AR14" localSheetId="3">#REF!</definedName>
    <definedName name="PRINT_AR14" localSheetId="4">#REF!</definedName>
    <definedName name="PRINT_AR14">#REF!</definedName>
    <definedName name="PRINT_AREA_MI" localSheetId="3">#REF!</definedName>
    <definedName name="PRINT_AREA_MI" localSheetId="4">#REF!</definedName>
    <definedName name="PRINT_AREA_MI">#REF!</definedName>
    <definedName name="PRINT_TITL01" localSheetId="3">#REF!</definedName>
    <definedName name="PRINT_TITL01" localSheetId="4">#REF!</definedName>
    <definedName name="PRINT_TITL01">#REF!</definedName>
    <definedName name="Profit_and_Loss" localSheetId="3">#REF!</definedName>
    <definedName name="Profit_and_Loss" localSheetId="4">#REF!</definedName>
    <definedName name="Profit_and_Loss">#REF!</definedName>
    <definedName name="proll" localSheetId="3">#REF!</definedName>
    <definedName name="proll" localSheetId="4">#REF!</definedName>
    <definedName name="proll">#REF!</definedName>
    <definedName name="PTS" localSheetId="3">#REF!</definedName>
    <definedName name="PTS" localSheetId="4">#REF!</definedName>
    <definedName name="PTS">#REF!</definedName>
    <definedName name="R_Factor" localSheetId="3">#REF!</definedName>
    <definedName name="R_Factor" localSheetId="4">#REF!</definedName>
    <definedName name="R_Factor">#REF!</definedName>
    <definedName name="Reais98" localSheetId="3">#REF!</definedName>
    <definedName name="Reais98" localSheetId="4">#REF!</definedName>
    <definedName name="Reais98">#REF!</definedName>
    <definedName name="Reais99" localSheetId="3">#REF!</definedName>
    <definedName name="Reais99" localSheetId="4">#REF!</definedName>
    <definedName name="Reais99">#REF!</definedName>
    <definedName name="RECUPERAR" localSheetId="3">#REF!</definedName>
    <definedName name="RECUPERAR" localSheetId="4">#REF!</definedName>
    <definedName name="RECUPERAR">#REF!</definedName>
    <definedName name="REF" localSheetId="3">#REF!</definedName>
    <definedName name="REF" localSheetId="4">#REF!</definedName>
    <definedName name="REF">#REF!</definedName>
    <definedName name="Residual_difference" localSheetId="3">#REF!</definedName>
    <definedName name="Residual_difference" localSheetId="4">#REF!</definedName>
    <definedName name="Residual_difference">#REF!</definedName>
    <definedName name="RESU" localSheetId="3">#REF!</definedName>
    <definedName name="RESU" localSheetId="4">#REF!</definedName>
    <definedName name="RESU">#REF!</definedName>
    <definedName name="RESULTADO" localSheetId="3">#REF!</definedName>
    <definedName name="RESULTADO" localSheetId="4">#REF!</definedName>
    <definedName name="RESULTADO">#REF!</definedName>
    <definedName name="RESULTADO1" localSheetId="3">#REF!</definedName>
    <definedName name="RESULTADO1" localSheetId="4">#REF!</definedName>
    <definedName name="RESULTADO1">#REF!</definedName>
    <definedName name="RESULTADO5" localSheetId="3">#REF!</definedName>
    <definedName name="RESULTADO5" localSheetId="4">#REF!</definedName>
    <definedName name="RESULTADO5">#REF!</definedName>
    <definedName name="RESUMO" localSheetId="3">#REF!</definedName>
    <definedName name="RESUMO" localSheetId="4">#REF!</definedName>
    <definedName name="RESUMO">#REF!</definedName>
    <definedName name="S_AcctDes" localSheetId="3">#REF!</definedName>
    <definedName name="S_AcctDes" localSheetId="4">#REF!</definedName>
    <definedName name="S_AcctDes">#REF!</definedName>
    <definedName name="S_Adjust" localSheetId="3">#REF!</definedName>
    <definedName name="S_Adjust" localSheetId="4">#REF!</definedName>
    <definedName name="S_Adjust">#REF!</definedName>
    <definedName name="S_Adjust_Data" localSheetId="3">#REF!</definedName>
    <definedName name="S_Adjust_Data" localSheetId="4">#REF!</definedName>
    <definedName name="S_Adjust_Data">#REF!</definedName>
    <definedName name="S_Adjust_GT" localSheetId="3">#REF!</definedName>
    <definedName name="S_Adjust_GT" localSheetId="4">#REF!</definedName>
    <definedName name="S_Adjust_GT">#REF!</definedName>
    <definedName name="S_AJE_Tot" localSheetId="3">#REF!</definedName>
    <definedName name="S_AJE_Tot" localSheetId="4">#REF!</definedName>
    <definedName name="S_AJE_Tot">#REF!</definedName>
    <definedName name="S_AJE_Tot_Data" localSheetId="3">#REF!</definedName>
    <definedName name="S_AJE_Tot_Data" localSheetId="4">#REF!</definedName>
    <definedName name="S_AJE_Tot_Data">#REF!</definedName>
    <definedName name="S_AJE_Tot_GT" localSheetId="3">#REF!</definedName>
    <definedName name="S_AJE_Tot_GT" localSheetId="4">#REF!</definedName>
    <definedName name="S_AJE_Tot_GT">#REF!</definedName>
    <definedName name="S_CompNum" localSheetId="3">#REF!</definedName>
    <definedName name="S_CompNum" localSheetId="4">#REF!</definedName>
    <definedName name="S_CompNum">#REF!</definedName>
    <definedName name="S_CY_Beg" localSheetId="3">#REF!</definedName>
    <definedName name="S_CY_Beg" localSheetId="4">#REF!</definedName>
    <definedName name="S_CY_Beg">#REF!</definedName>
    <definedName name="S_CY_Beg_Data" localSheetId="3">#REF!</definedName>
    <definedName name="S_CY_Beg_Data" localSheetId="4">#REF!</definedName>
    <definedName name="S_CY_Beg_Data">#REF!</definedName>
    <definedName name="S_CY_Beg_GT" localSheetId="3">#REF!</definedName>
    <definedName name="S_CY_Beg_GT" localSheetId="4">#REF!</definedName>
    <definedName name="S_CY_Beg_GT">#REF!</definedName>
    <definedName name="S_CY_End" localSheetId="3">#REF!</definedName>
    <definedName name="S_CY_End" localSheetId="4">#REF!</definedName>
    <definedName name="S_CY_End">#REF!</definedName>
    <definedName name="S_CY_End_Data" localSheetId="3">#REF!</definedName>
    <definedName name="S_CY_End_Data" localSheetId="4">#REF!</definedName>
    <definedName name="S_CY_End_Data">#REF!</definedName>
    <definedName name="S_CY_End_GT" localSheetId="3">#REF!</definedName>
    <definedName name="S_CY_End_GT" localSheetId="4">#REF!</definedName>
    <definedName name="S_CY_End_GT">#REF!</definedName>
    <definedName name="S_Diff_Amt" localSheetId="3">#REF!</definedName>
    <definedName name="S_Diff_Amt" localSheetId="4">#REF!</definedName>
    <definedName name="S_Diff_Amt">#REF!</definedName>
    <definedName name="S_Diff_Pct" localSheetId="3">#REF!</definedName>
    <definedName name="S_Diff_Pct" localSheetId="4">#REF!</definedName>
    <definedName name="S_Diff_Pct">#REF!</definedName>
    <definedName name="S_GrpNum" localSheetId="3">#REF!</definedName>
    <definedName name="S_GrpNum" localSheetId="4">#REF!</definedName>
    <definedName name="S_GrpNum">#REF!</definedName>
    <definedName name="S_Headings" localSheetId="3">#REF!</definedName>
    <definedName name="S_Headings" localSheetId="4">#REF!</definedName>
    <definedName name="S_Headings">#REF!</definedName>
    <definedName name="S_KeyValue" localSheetId="3">#REF!</definedName>
    <definedName name="S_KeyValue" localSheetId="4">#REF!</definedName>
    <definedName name="S_KeyValue">#REF!</definedName>
    <definedName name="S_PY_End" localSheetId="3">#REF!</definedName>
    <definedName name="S_PY_End" localSheetId="4">#REF!</definedName>
    <definedName name="S_PY_End">#REF!</definedName>
    <definedName name="S_PY_End_Data" localSheetId="3">#REF!</definedName>
    <definedName name="S_PY_End_Data" localSheetId="4">#REF!</definedName>
    <definedName name="S_PY_End_Data">#REF!</definedName>
    <definedName name="S_PY_End_GT" localSheetId="3">#REF!</definedName>
    <definedName name="S_PY_End_GT" localSheetId="4">#REF!</definedName>
    <definedName name="S_PY_End_GT">#REF!</definedName>
    <definedName name="S_RJE_Tot" localSheetId="3">#REF!</definedName>
    <definedName name="S_RJE_Tot" localSheetId="4">#REF!</definedName>
    <definedName name="S_RJE_Tot">#REF!</definedName>
    <definedName name="S_RJE_Tot_Data" localSheetId="3">#REF!</definedName>
    <definedName name="S_RJE_Tot_Data" localSheetId="4">#REF!</definedName>
    <definedName name="S_RJE_Tot_Data">#REF!</definedName>
    <definedName name="S_RJE_Tot_GT" localSheetId="3">#REF!</definedName>
    <definedName name="S_RJE_Tot_GT" localSheetId="4">#REF!</definedName>
    <definedName name="S_RJE_Tot_GT">#REF!</definedName>
    <definedName name="S_RowNum" localSheetId="3">#REF!</definedName>
    <definedName name="S_RowNum" localSheetId="4">#REF!</definedName>
    <definedName name="S_RowNum">#REF!</definedName>
    <definedName name="saldo" localSheetId="3">#REF!</definedName>
    <definedName name="saldo" localSheetId="4">#REF!</definedName>
    <definedName name="saldo">#REF!</definedName>
    <definedName name="saldo056" localSheetId="4">#REF!</definedName>
    <definedName name="saldo056">#REF!</definedName>
    <definedName name="saldo1" localSheetId="3">#REF!</definedName>
    <definedName name="saldo1" localSheetId="4">#REF!</definedName>
    <definedName name="saldo1">#REF!</definedName>
    <definedName name="saldo2" localSheetId="3">#REF!</definedName>
    <definedName name="saldo2" localSheetId="4">#REF!</definedName>
    <definedName name="saldo2">#REF!</definedName>
    <definedName name="saldo3" localSheetId="3">#REF!</definedName>
    <definedName name="saldo3" localSheetId="4">#REF!</definedName>
    <definedName name="saldo3">#REF!</definedName>
    <definedName name="SERVIÇOS" localSheetId="3">#REF!</definedName>
    <definedName name="SERVIÇOS" localSheetId="4">#REF!</definedName>
    <definedName name="SERVIÇOS">#REF!</definedName>
    <definedName name="SetTopCost" localSheetId="4">#REF!</definedName>
    <definedName name="SetTopCost">#REF!</definedName>
    <definedName name="SS" localSheetId="3">#REF!</definedName>
    <definedName name="SS" localSheetId="4">#REF!</definedName>
    <definedName name="SS">#REF!</definedName>
    <definedName name="SU_D_PI" localSheetId="3">#REF!</definedName>
    <definedName name="SU_D_PI" localSheetId="4">#REF!</definedName>
    <definedName name="SU_D_PI">#REF!</definedName>
    <definedName name="SU_T_PI" localSheetId="3">#REF!</definedName>
    <definedName name="SU_T_PI" localSheetId="4">#REF!</definedName>
    <definedName name="SU_T_PI">#REF!</definedName>
    <definedName name="TABELA" localSheetId="3">#REF!</definedName>
    <definedName name="TABELA" localSheetId="4">#REF!</definedName>
    <definedName name="TABELA">#REF!</definedName>
    <definedName name="TABELA1" localSheetId="3">#REF!</definedName>
    <definedName name="TABELA1" localSheetId="4">#REF!</definedName>
    <definedName name="TABELA1">#REF!</definedName>
    <definedName name="TAXAS" localSheetId="3">#REF!</definedName>
    <definedName name="TAXAS" localSheetId="4">#REF!</definedName>
    <definedName name="TAXAS">#REF!</definedName>
    <definedName name="TextRefCopy1" localSheetId="3">#REF!</definedName>
    <definedName name="TextRefCopy1" localSheetId="4">#REF!</definedName>
    <definedName name="TextRefCopy1">#REF!</definedName>
    <definedName name="TextRefCopy10" localSheetId="3">#REF!</definedName>
    <definedName name="TextRefCopy10" localSheetId="4">#REF!</definedName>
    <definedName name="TextRefCopy10">#REF!</definedName>
    <definedName name="TextRefCopy11" localSheetId="3">#REF!</definedName>
    <definedName name="TextRefCopy11" localSheetId="4">#REF!</definedName>
    <definedName name="TextRefCopy11">#REF!</definedName>
    <definedName name="TextRefCopy12" localSheetId="3">#REF!</definedName>
    <definedName name="TextRefCopy12" localSheetId="4">#REF!</definedName>
    <definedName name="TextRefCopy12">#REF!</definedName>
    <definedName name="TextRefCopy13" localSheetId="3">#REF!</definedName>
    <definedName name="TextRefCopy13" localSheetId="4">#REF!</definedName>
    <definedName name="TextRefCopy13">#REF!</definedName>
    <definedName name="TextRefCopy14" localSheetId="3">#REF!</definedName>
    <definedName name="TextRefCopy14" localSheetId="4">#REF!</definedName>
    <definedName name="TextRefCopy14">#REF!</definedName>
    <definedName name="TextRefCopy15" localSheetId="3">#REF!</definedName>
    <definedName name="TextRefCopy15" localSheetId="4">#REF!</definedName>
    <definedName name="TextRefCopy15">#REF!</definedName>
    <definedName name="TextRefCopy16" localSheetId="3">#REF!</definedName>
    <definedName name="TextRefCopy16" localSheetId="4">#REF!</definedName>
    <definedName name="TextRefCopy16">#REF!</definedName>
    <definedName name="TextRefCopy17" localSheetId="3">#REF!</definedName>
    <definedName name="TextRefCopy17" localSheetId="4">#REF!</definedName>
    <definedName name="TextRefCopy17">#REF!</definedName>
    <definedName name="TextRefCopy18" localSheetId="3">#REF!</definedName>
    <definedName name="TextRefCopy18" localSheetId="4">#REF!</definedName>
    <definedName name="TextRefCopy18">#REF!</definedName>
    <definedName name="TextRefCopy19" localSheetId="3">#REF!</definedName>
    <definedName name="TextRefCopy19" localSheetId="4">#REF!</definedName>
    <definedName name="TextRefCopy19">#REF!</definedName>
    <definedName name="TextRefCopy2" localSheetId="3">#REF!</definedName>
    <definedName name="TextRefCopy2" localSheetId="4">#REF!</definedName>
    <definedName name="TextRefCopy2">#REF!</definedName>
    <definedName name="TextRefCopy20" localSheetId="3">#REF!</definedName>
    <definedName name="TextRefCopy20" localSheetId="4">#REF!</definedName>
    <definedName name="TextRefCopy20">#REF!</definedName>
    <definedName name="TextRefCopy21" localSheetId="3">#REF!</definedName>
    <definedName name="TextRefCopy21" localSheetId="4">#REF!</definedName>
    <definedName name="TextRefCopy21">#REF!</definedName>
    <definedName name="TextRefCopy22" localSheetId="3">#REF!</definedName>
    <definedName name="TextRefCopy22" localSheetId="4">#REF!</definedName>
    <definedName name="TextRefCopy22">#REF!</definedName>
    <definedName name="TextRefCopy23" localSheetId="3">#REF!</definedName>
    <definedName name="TextRefCopy23" localSheetId="4">#REF!</definedName>
    <definedName name="TextRefCopy23">#REF!</definedName>
    <definedName name="TextRefCopy24" localSheetId="3">#REF!</definedName>
    <definedName name="TextRefCopy24" localSheetId="4">#REF!</definedName>
    <definedName name="TextRefCopy24">#REF!</definedName>
    <definedName name="TextRefCopy25" localSheetId="3">#REF!</definedName>
    <definedName name="TextRefCopy25" localSheetId="4">#REF!</definedName>
    <definedName name="TextRefCopy25">#REF!</definedName>
    <definedName name="TextRefCopy26" localSheetId="3">#REF!</definedName>
    <definedName name="TextRefCopy26" localSheetId="4">#REF!</definedName>
    <definedName name="TextRefCopy26">#REF!</definedName>
    <definedName name="TextRefCopy3" localSheetId="3">#REF!</definedName>
    <definedName name="TextRefCopy3" localSheetId="4">#REF!</definedName>
    <definedName name="TextRefCopy3">#REF!</definedName>
    <definedName name="TextRefCopy4" localSheetId="3">#REF!</definedName>
    <definedName name="TextRefCopy4" localSheetId="4">#REF!</definedName>
    <definedName name="TextRefCopy4">#REF!</definedName>
    <definedName name="TextRefCopy6" localSheetId="3">#REF!</definedName>
    <definedName name="TextRefCopy6" localSheetId="4">#REF!</definedName>
    <definedName name="TextRefCopy6">#REF!</definedName>
    <definedName name="TextRefCopy7" localSheetId="4">#REF!</definedName>
    <definedName name="TextRefCopy7">#REF!</definedName>
    <definedName name="TextRefCopy8" localSheetId="3">#REF!</definedName>
    <definedName name="TextRefCopy8" localSheetId="4">#REF!</definedName>
    <definedName name="TextRefCopy8">#REF!</definedName>
    <definedName name="TextRefCopyRangeCount" hidden="1">3</definedName>
    <definedName name="Threshold" localSheetId="3">#REF!</definedName>
    <definedName name="Threshold" localSheetId="4">#REF!</definedName>
    <definedName name="Threshold">#REF!</definedName>
    <definedName name="title" localSheetId="3">#REF!</definedName>
    <definedName name="title" localSheetId="4">#REF!</definedName>
    <definedName name="title">#REF!</definedName>
    <definedName name="_xlnm.Print_Titles" localSheetId="3">#REF!</definedName>
    <definedName name="_xlnm.Print_Titles" localSheetId="4">#REF!</definedName>
    <definedName name="_xlnm.Print_Titles">#REF!</definedName>
    <definedName name="TRIMESTRE" localSheetId="3">#REF!</definedName>
    <definedName name="TRIMESTRE" localSheetId="4">#REF!</definedName>
    <definedName name="TRIMESTRE">#REF!</definedName>
    <definedName name="tudo" localSheetId="3">#REF!</definedName>
    <definedName name="tudo" localSheetId="4">#REF!</definedName>
    <definedName name="tudo">#REF!</definedName>
    <definedName name="U" localSheetId="3">#REF!</definedName>
    <definedName name="U" localSheetId="4">#REF!</definedName>
    <definedName name="U">#REF!</definedName>
    <definedName name="UN_D_PI" localSheetId="3">#REF!</definedName>
    <definedName name="UN_D_PI" localSheetId="4">#REF!</definedName>
    <definedName name="UN_D_PI">#REF!</definedName>
    <definedName name="UN_D_PP" localSheetId="3">#REF!</definedName>
    <definedName name="UN_D_PP" localSheetId="4">#REF!</definedName>
    <definedName name="UN_D_PP">#REF!</definedName>
    <definedName name="UN_T_PI" localSheetId="3">#REF!</definedName>
    <definedName name="UN_T_PI" localSheetId="4">#REF!</definedName>
    <definedName name="UN_T_PI">#REF!</definedName>
    <definedName name="UN_T_PP" localSheetId="3">#REF!</definedName>
    <definedName name="UN_T_PP" localSheetId="4">#REF!</definedName>
    <definedName name="UN_T_PP">#REF!</definedName>
    <definedName name="values" localSheetId="3">#REF!,#REF!,#REF!</definedName>
    <definedName name="values" localSheetId="4">#REF!,#REF!,#REF!</definedName>
    <definedName name="values">#REF!,#REF!,#REF!</definedName>
    <definedName name="VOLT_MENU" localSheetId="3">#REF!</definedName>
    <definedName name="VOLT_MENU" localSheetId="4">#REF!</definedName>
    <definedName name="VOLT_MENU">#REF!</definedName>
    <definedName name="vv" localSheetId="3">#REF!</definedName>
    <definedName name="vv" localSheetId="4">#REF!</definedName>
    <definedName name="vv">#REF!</definedName>
    <definedName name="vvv" localSheetId="4">#REF!</definedName>
    <definedName name="vvv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EXPENSES._.98._.US.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WORK._.PAPER.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XREF_COLUMN_1" localSheetId="4" hidden="1">#REF!</definedName>
    <definedName name="XREF_COLUMN_1" hidden="1">#REF!</definedName>
    <definedName name="XREF_COLUMN_10" localSheetId="3" hidden="1">#REF!</definedName>
    <definedName name="XREF_COLUMN_10" localSheetId="4" hidden="1">#REF!</definedName>
    <definedName name="XREF_COLUMN_10" hidden="1">#REF!</definedName>
    <definedName name="XREF_COLUMN_11" localSheetId="3" hidden="1">#REF!</definedName>
    <definedName name="XREF_COLUMN_11" localSheetId="4" hidden="1">#REF!</definedName>
    <definedName name="XREF_COLUMN_11" hidden="1">#REF!</definedName>
    <definedName name="XREF_COLUMN_14" localSheetId="3" hidden="1">#REF!</definedName>
    <definedName name="XREF_COLUMN_14" localSheetId="4" hidden="1">#REF!</definedName>
    <definedName name="XREF_COLUMN_14" hidden="1">#REF!</definedName>
    <definedName name="XREF_COLUMN_15" localSheetId="3" hidden="1">#REF!</definedName>
    <definedName name="XREF_COLUMN_15" localSheetId="4" hidden="1">#REF!</definedName>
    <definedName name="XREF_COLUMN_15" hidden="1">#REF!</definedName>
    <definedName name="XREF_COLUMN_16" localSheetId="3" hidden="1">#REF!</definedName>
    <definedName name="XREF_COLUMN_16" localSheetId="4" hidden="1">#REF!</definedName>
    <definedName name="XREF_COLUMN_16" hidden="1">#REF!</definedName>
    <definedName name="XREF_COLUMN_17" localSheetId="4" hidden="1">#REF!</definedName>
    <definedName name="XREF_COLUMN_17" hidden="1">#REF!</definedName>
    <definedName name="XREF_COLUMN_19" localSheetId="3" hidden="1">#REF!</definedName>
    <definedName name="XREF_COLUMN_19" localSheetId="4" hidden="1">#REF!</definedName>
    <definedName name="XREF_COLUMN_19" hidden="1">#REF!</definedName>
    <definedName name="XREF_COLUMN_2" localSheetId="4" hidden="1">#REF!</definedName>
    <definedName name="XREF_COLUMN_2" hidden="1">#REF!</definedName>
    <definedName name="XREF_COLUMN_20" localSheetId="3" hidden="1">#REF!</definedName>
    <definedName name="XREF_COLUMN_20" localSheetId="4" hidden="1">#REF!</definedName>
    <definedName name="XREF_COLUMN_20" hidden="1">#REF!</definedName>
    <definedName name="XREF_COLUMN_21" localSheetId="3" hidden="1">#REF!</definedName>
    <definedName name="XREF_COLUMN_21" localSheetId="4" hidden="1">#REF!</definedName>
    <definedName name="XREF_COLUMN_21" hidden="1">#REF!</definedName>
    <definedName name="XREF_COLUMN_3" localSheetId="4" hidden="1">#REF!</definedName>
    <definedName name="XREF_COLUMN_3" hidden="1">#REF!</definedName>
    <definedName name="XREF_COLUMN_4" localSheetId="4" hidden="1">#REF!</definedName>
    <definedName name="XREF_COLUMN_4" hidden="1">#REF!</definedName>
    <definedName name="XREF_COLUMN_5" localSheetId="4" hidden="1">#REF!</definedName>
    <definedName name="XREF_COLUMN_5" hidden="1">#REF!</definedName>
    <definedName name="XREF_COLUMN_6" localSheetId="4" hidden="1">#REF!</definedName>
    <definedName name="XREF_COLUMN_6" hidden="1">#REF!</definedName>
    <definedName name="XREF_COLUMN_7" localSheetId="3" hidden="1">#REF!</definedName>
    <definedName name="XREF_COLUMN_7" localSheetId="4" hidden="1">#REF!</definedName>
    <definedName name="XREF_COLUMN_7" hidden="1">#REF!</definedName>
    <definedName name="XREF_COLUMN_8" localSheetId="3" hidden="1">#REF!</definedName>
    <definedName name="XREF_COLUMN_8" localSheetId="4" hidden="1">#REF!</definedName>
    <definedName name="XREF_COLUMN_8" hidden="1">#REF!</definedName>
    <definedName name="XREF_COLUMN_9" localSheetId="3" hidden="1">#REF!</definedName>
    <definedName name="XREF_COLUMN_9" localSheetId="4" hidden="1">#REF!</definedName>
    <definedName name="XREF_COLUMN_9" hidden="1">#REF!</definedName>
    <definedName name="XRefActiveRow" localSheetId="3" hidden="1">#REF!</definedName>
    <definedName name="XRefActiveRow" localSheetId="4" hidden="1">#REF!</definedName>
    <definedName name="XRefActiveRow" hidden="1">#REF!</definedName>
    <definedName name="XRefColumnsCount" hidden="1">6</definedName>
    <definedName name="XRefCopy1" localSheetId="4" hidden="1">#REF!</definedName>
    <definedName name="XRefCopy1" hidden="1">#REF!</definedName>
    <definedName name="XRefCopy10" localSheetId="3" hidden="1">#REF!</definedName>
    <definedName name="XRefCopy10" localSheetId="4" hidden="1">#REF!</definedName>
    <definedName name="XRefCopy10" hidden="1">#REF!</definedName>
    <definedName name="XRefCopy10Row" localSheetId="3" hidden="1">#REF!</definedName>
    <definedName name="XRefCopy10Row" localSheetId="4" hidden="1">#REF!</definedName>
    <definedName name="XRefCopy10Row" hidden="1">#REF!</definedName>
    <definedName name="XRefCopy12" localSheetId="4" hidden="1">#REF!</definedName>
    <definedName name="XRefCopy12" hidden="1">#REF!</definedName>
    <definedName name="XRefCopy12Row" localSheetId="3" hidden="1">#REF!</definedName>
    <definedName name="XRefCopy12Row" localSheetId="4" hidden="1">#REF!</definedName>
    <definedName name="XRefCopy12Row" hidden="1">#REF!</definedName>
    <definedName name="XRefCopy13" localSheetId="4" hidden="1">#REF!</definedName>
    <definedName name="XRefCopy13" hidden="1">#REF!</definedName>
    <definedName name="XRefCopy13Row" localSheetId="3" hidden="1">#REF!</definedName>
    <definedName name="XRefCopy13Row" localSheetId="4" hidden="1">#REF!</definedName>
    <definedName name="XRefCopy13Row" hidden="1">#REF!</definedName>
    <definedName name="XRefCopy14" localSheetId="4" hidden="1">#REF!</definedName>
    <definedName name="XRefCopy14" hidden="1">#REF!</definedName>
    <definedName name="XRefCopy14Row" localSheetId="3" hidden="1">#REF!</definedName>
    <definedName name="XRefCopy14Row" localSheetId="4" hidden="1">#REF!</definedName>
    <definedName name="XRefCopy14Row" hidden="1">#REF!</definedName>
    <definedName name="XRefCopy15" localSheetId="4" hidden="1">#REF!</definedName>
    <definedName name="XRefCopy15" hidden="1">#REF!</definedName>
    <definedName name="XRefCopy15Row" localSheetId="3" hidden="1">#REF!</definedName>
    <definedName name="XRefCopy15Row" localSheetId="4" hidden="1">#REF!</definedName>
    <definedName name="XRefCopy15Row" hidden="1">#REF!</definedName>
    <definedName name="XRefCopy16Row" localSheetId="3" hidden="1">#REF!</definedName>
    <definedName name="XRefCopy16Row" localSheetId="4" hidden="1">#REF!</definedName>
    <definedName name="XRefCopy16Row" hidden="1">#REF!</definedName>
    <definedName name="XRefCopy17" localSheetId="3" hidden="1">#REF!</definedName>
    <definedName name="XRefCopy17" localSheetId="4" hidden="1">#REF!</definedName>
    <definedName name="XRefCopy17" hidden="1">#REF!</definedName>
    <definedName name="XRefCopy17Row" localSheetId="3" hidden="1">#REF!</definedName>
    <definedName name="XRefCopy17Row" localSheetId="4" hidden="1">#REF!</definedName>
    <definedName name="XRefCopy17Row" hidden="1">#REF!</definedName>
    <definedName name="XRefCopy18" localSheetId="3" hidden="1">#REF!</definedName>
    <definedName name="XRefCopy18" localSheetId="4" hidden="1">#REF!</definedName>
    <definedName name="XRefCopy18" hidden="1">#REF!</definedName>
    <definedName name="XRefCopy18Row" localSheetId="3" hidden="1">#REF!</definedName>
    <definedName name="XRefCopy18Row" localSheetId="4" hidden="1">#REF!</definedName>
    <definedName name="XRefCopy18Row" hidden="1">#REF!</definedName>
    <definedName name="XRefCopy19" localSheetId="3" hidden="1">#REF!</definedName>
    <definedName name="XRefCopy19" localSheetId="4" hidden="1">#REF!</definedName>
    <definedName name="XRefCopy19" hidden="1">#REF!</definedName>
    <definedName name="XRefCopy19Row" localSheetId="3" hidden="1">#REF!</definedName>
    <definedName name="XRefCopy19Row" localSheetId="4" hidden="1">#REF!</definedName>
    <definedName name="XRefCopy19Row" hidden="1">#REF!</definedName>
    <definedName name="XRefCopy1Row" localSheetId="3" hidden="1">#REF!</definedName>
    <definedName name="XRefCopy1Row" localSheetId="4" hidden="1">#REF!</definedName>
    <definedName name="XRefCopy1Row" hidden="1">#REF!</definedName>
    <definedName name="XRefCopy2" localSheetId="4" hidden="1">#REF!</definedName>
    <definedName name="XRefCopy2" hidden="1">#REF!</definedName>
    <definedName name="XRefCopy20" localSheetId="3" hidden="1">#REF!</definedName>
    <definedName name="XRefCopy20" localSheetId="4" hidden="1">#REF!</definedName>
    <definedName name="XRefCopy20" hidden="1">#REF!</definedName>
    <definedName name="XRefCopy20Row" localSheetId="3" hidden="1">#REF!</definedName>
    <definedName name="XRefCopy20Row" localSheetId="4" hidden="1">#REF!</definedName>
    <definedName name="XRefCopy20Row" hidden="1">#REF!</definedName>
    <definedName name="XRefCopy21" localSheetId="3" hidden="1">#REF!</definedName>
    <definedName name="XRefCopy21" localSheetId="4" hidden="1">#REF!</definedName>
    <definedName name="XRefCopy21" hidden="1">#REF!</definedName>
    <definedName name="XRefCopy21Row" localSheetId="3" hidden="1">#REF!</definedName>
    <definedName name="XRefCopy21Row" localSheetId="4" hidden="1">#REF!</definedName>
    <definedName name="XRefCopy21Row" hidden="1">#REF!</definedName>
    <definedName name="XRefCopy28" localSheetId="3" hidden="1">#REF!</definedName>
    <definedName name="XRefCopy28" localSheetId="4" hidden="1">#REF!</definedName>
    <definedName name="XRefCopy28" hidden="1">#REF!</definedName>
    <definedName name="XRefCopy28Row" localSheetId="3" hidden="1">#REF!</definedName>
    <definedName name="XRefCopy28Row" localSheetId="4" hidden="1">#REF!</definedName>
    <definedName name="XRefCopy28Row" hidden="1">#REF!</definedName>
    <definedName name="XRefCopy29" localSheetId="3" hidden="1">#REF!</definedName>
    <definedName name="XRefCopy29" localSheetId="4" hidden="1">#REF!</definedName>
    <definedName name="XRefCopy29" hidden="1">#REF!</definedName>
    <definedName name="XRefCopy29Row" localSheetId="3" hidden="1">#REF!</definedName>
    <definedName name="XRefCopy29Row" localSheetId="4" hidden="1">#REF!</definedName>
    <definedName name="XRefCopy29Row" hidden="1">#REF!</definedName>
    <definedName name="XRefCopy2Row" localSheetId="3">#REF!</definedName>
    <definedName name="XRefCopy2Row" localSheetId="4">#REF!</definedName>
    <definedName name="XRefCopy2Row">#REF!</definedName>
    <definedName name="XRefCopy3" localSheetId="3" hidden="1">#REF!</definedName>
    <definedName name="XRefCopy3" localSheetId="4" hidden="1">#REF!</definedName>
    <definedName name="XRefCopy3" hidden="1">#REF!</definedName>
    <definedName name="XRefCopy30Row" localSheetId="3" hidden="1">#REF!</definedName>
    <definedName name="XRefCopy30Row" localSheetId="4" hidden="1">#REF!</definedName>
    <definedName name="XRefCopy30Row" hidden="1">#REF!</definedName>
    <definedName name="XRefCopy31" localSheetId="3" hidden="1">#REF!</definedName>
    <definedName name="XRefCopy31" localSheetId="4" hidden="1">#REF!</definedName>
    <definedName name="XRefCopy31" hidden="1">#REF!</definedName>
    <definedName name="XRefCopy31Row" localSheetId="3" hidden="1">#REF!</definedName>
    <definedName name="XRefCopy31Row" localSheetId="4" hidden="1">#REF!</definedName>
    <definedName name="XRefCopy31Row" hidden="1">#REF!</definedName>
    <definedName name="XRefCopy33Row" localSheetId="3" hidden="1">#REF!</definedName>
    <definedName name="XRefCopy33Row" localSheetId="4" hidden="1">#REF!</definedName>
    <definedName name="XRefCopy33Row" hidden="1">#REF!</definedName>
    <definedName name="XRefCopy39" localSheetId="3" hidden="1">#REF!</definedName>
    <definedName name="XRefCopy39" localSheetId="4" hidden="1">#REF!</definedName>
    <definedName name="XRefCopy39" hidden="1">#REF!</definedName>
    <definedName name="XRefCopy4" localSheetId="3" hidden="1">#REF!</definedName>
    <definedName name="XRefCopy4" localSheetId="4" hidden="1">#REF!</definedName>
    <definedName name="XRefCopy4" hidden="1">#REF!</definedName>
    <definedName name="XRefCopy40Row" localSheetId="3" hidden="1">#REF!</definedName>
    <definedName name="XRefCopy40Row" localSheetId="4" hidden="1">#REF!</definedName>
    <definedName name="XRefCopy40Row" hidden="1">#REF!</definedName>
    <definedName name="XRefCopy43Row" localSheetId="3" hidden="1">#REF!</definedName>
    <definedName name="XRefCopy43Row" localSheetId="4" hidden="1">#REF!</definedName>
    <definedName name="XRefCopy43Row" hidden="1">#REF!</definedName>
    <definedName name="XRefCopy44Row" localSheetId="3" hidden="1">#REF!</definedName>
    <definedName name="XRefCopy44Row" localSheetId="4" hidden="1">#REF!</definedName>
    <definedName name="XRefCopy44Row" hidden="1">#REF!</definedName>
    <definedName name="XRefCopy49Row" localSheetId="3" hidden="1">#REF!</definedName>
    <definedName name="XRefCopy49Row" localSheetId="4" hidden="1">#REF!</definedName>
    <definedName name="XRefCopy49Row" hidden="1">#REF!</definedName>
    <definedName name="XRefCopy4Row" localSheetId="3" hidden="1">#REF!</definedName>
    <definedName name="XRefCopy4Row" localSheetId="4" hidden="1">#REF!</definedName>
    <definedName name="XRefCopy4Row" hidden="1">#REF!</definedName>
    <definedName name="XRefCopy5" localSheetId="3" hidden="1">#REF!</definedName>
    <definedName name="XRefCopy5" localSheetId="4" hidden="1">#REF!</definedName>
    <definedName name="XRefCopy5" hidden="1">#REF!</definedName>
    <definedName name="XRefCopy50Row" localSheetId="3" hidden="1">#REF!</definedName>
    <definedName name="XRefCopy50Row" localSheetId="4" hidden="1">#REF!</definedName>
    <definedName name="XRefCopy50Row" hidden="1">#REF!</definedName>
    <definedName name="XRefCopy51Row" localSheetId="3" hidden="1">#REF!</definedName>
    <definedName name="XRefCopy51Row" localSheetId="4" hidden="1">#REF!</definedName>
    <definedName name="XRefCopy51Row" hidden="1">#REF!</definedName>
    <definedName name="XRefCopy52Row" localSheetId="3" hidden="1">#REF!</definedName>
    <definedName name="XRefCopy52Row" localSheetId="4" hidden="1">#REF!</definedName>
    <definedName name="XRefCopy52Row" hidden="1">#REF!</definedName>
    <definedName name="XRefCopy53Row" localSheetId="3" hidden="1">#REF!</definedName>
    <definedName name="XRefCopy53Row" localSheetId="4" hidden="1">#REF!</definedName>
    <definedName name="XRefCopy53Row" hidden="1">#REF!</definedName>
    <definedName name="XRefCopy55Row" localSheetId="3" hidden="1">#REF!</definedName>
    <definedName name="XRefCopy55Row" localSheetId="4" hidden="1">#REF!</definedName>
    <definedName name="XRefCopy55Row" hidden="1">#REF!</definedName>
    <definedName name="XRefCopy56" localSheetId="3" hidden="1">#REF!</definedName>
    <definedName name="XRefCopy56" localSheetId="4" hidden="1">#REF!</definedName>
    <definedName name="XRefCopy56" hidden="1">#REF!</definedName>
    <definedName name="XRefCopy56Row" localSheetId="3" hidden="1">#REF!</definedName>
    <definedName name="XRefCopy56Row" localSheetId="4" hidden="1">#REF!</definedName>
    <definedName name="XRefCopy56Row" hidden="1">#REF!</definedName>
    <definedName name="XRefCopy5Row" localSheetId="3" hidden="1">#REF!</definedName>
    <definedName name="XRefCopy5Row" localSheetId="4" hidden="1">#REF!</definedName>
    <definedName name="XRefCopy5Row" hidden="1">#REF!</definedName>
    <definedName name="XRefCopy6" localSheetId="4">#REF!</definedName>
    <definedName name="XRefCopy6">#REF!</definedName>
    <definedName name="XRefCopy61" localSheetId="3" hidden="1">#REF!</definedName>
    <definedName name="XRefCopy61" localSheetId="4" hidden="1">#REF!</definedName>
    <definedName name="XRefCopy61" hidden="1">#REF!</definedName>
    <definedName name="XRefCopy61Row" localSheetId="3" hidden="1">#REF!</definedName>
    <definedName name="XRefCopy61Row" localSheetId="4" hidden="1">#REF!</definedName>
    <definedName name="XRefCopy61Row" hidden="1">#REF!</definedName>
    <definedName name="XRefCopy63Row" localSheetId="3" hidden="1">#REF!</definedName>
    <definedName name="XRefCopy63Row" localSheetId="4" hidden="1">#REF!</definedName>
    <definedName name="XRefCopy63Row" hidden="1">#REF!</definedName>
    <definedName name="XRefCopy64Row" localSheetId="3" hidden="1">#REF!</definedName>
    <definedName name="XRefCopy64Row" localSheetId="4" hidden="1">#REF!</definedName>
    <definedName name="XRefCopy64Row" hidden="1">#REF!</definedName>
    <definedName name="XRefCopy65Row" localSheetId="3" hidden="1">#REF!</definedName>
    <definedName name="XRefCopy65Row" localSheetId="4" hidden="1">#REF!</definedName>
    <definedName name="XRefCopy65Row" hidden="1">#REF!</definedName>
    <definedName name="XRefCopy66" localSheetId="3" hidden="1">#REF!</definedName>
    <definedName name="XRefCopy66" localSheetId="4" hidden="1">#REF!</definedName>
    <definedName name="XRefCopy66" hidden="1">#REF!</definedName>
    <definedName name="XRefCopy66Row" localSheetId="3" hidden="1">#REF!</definedName>
    <definedName name="XRefCopy66Row" localSheetId="4" hidden="1">#REF!</definedName>
    <definedName name="XRefCopy66Row" hidden="1">#REF!</definedName>
    <definedName name="XRefCopy67Row" localSheetId="3" hidden="1">#REF!</definedName>
    <definedName name="XRefCopy67Row" localSheetId="4" hidden="1">#REF!</definedName>
    <definedName name="XRefCopy67Row" hidden="1">#REF!</definedName>
    <definedName name="XRefCopy68Row" localSheetId="3" hidden="1">#REF!</definedName>
    <definedName name="XRefCopy68Row" localSheetId="4" hidden="1">#REF!</definedName>
    <definedName name="XRefCopy68Row" hidden="1">#REF!</definedName>
    <definedName name="XRefCopy69Row" localSheetId="3" hidden="1">#REF!</definedName>
    <definedName name="XRefCopy69Row" localSheetId="4" hidden="1">#REF!</definedName>
    <definedName name="XRefCopy69Row" hidden="1">#REF!</definedName>
    <definedName name="XRefCopy6Row" localSheetId="4">#REF!</definedName>
    <definedName name="XRefCopy6Row">#REF!</definedName>
    <definedName name="XRefCopy7" localSheetId="4" hidden="1">#REF!</definedName>
    <definedName name="XRefCopy7" hidden="1">#REF!</definedName>
    <definedName name="XRefCopy70Row" localSheetId="3" hidden="1">#REF!</definedName>
    <definedName name="XRefCopy70Row" localSheetId="4" hidden="1">#REF!</definedName>
    <definedName name="XRefCopy70Row" hidden="1">#REF!</definedName>
    <definedName name="XRefCopy71Row" localSheetId="3" hidden="1">#REF!</definedName>
    <definedName name="XRefCopy71Row" localSheetId="4" hidden="1">#REF!</definedName>
    <definedName name="XRefCopy71Row" hidden="1">#REF!</definedName>
    <definedName name="XRefCopy72Row" localSheetId="3" hidden="1">#REF!</definedName>
    <definedName name="XRefCopy72Row" localSheetId="4" hidden="1">#REF!</definedName>
    <definedName name="XRefCopy72Row" hidden="1">#REF!</definedName>
    <definedName name="XRefCopy73Row" localSheetId="3" hidden="1">#REF!</definedName>
    <definedName name="XRefCopy73Row" localSheetId="4" hidden="1">#REF!</definedName>
    <definedName name="XRefCopy73Row" hidden="1">#REF!</definedName>
    <definedName name="XRefCopy74Row" localSheetId="3" hidden="1">#REF!</definedName>
    <definedName name="XRefCopy74Row" localSheetId="4" hidden="1">#REF!</definedName>
    <definedName name="XRefCopy74Row" hidden="1">#REF!</definedName>
    <definedName name="XRefCopy75Row" localSheetId="3" hidden="1">#REF!</definedName>
    <definedName name="XRefCopy75Row" localSheetId="4" hidden="1">#REF!</definedName>
    <definedName name="XRefCopy75Row" hidden="1">#REF!</definedName>
    <definedName name="XRefCopy76Row" localSheetId="3" hidden="1">#REF!</definedName>
    <definedName name="XRefCopy76Row" localSheetId="4" hidden="1">#REF!</definedName>
    <definedName name="XRefCopy76Row" hidden="1">#REF!</definedName>
    <definedName name="XRefCopy77Row" localSheetId="3" hidden="1">#REF!</definedName>
    <definedName name="XRefCopy77Row" localSheetId="4" hidden="1">#REF!</definedName>
    <definedName name="XRefCopy77Row" hidden="1">#REF!</definedName>
    <definedName name="XRefCopy78Row" localSheetId="3" hidden="1">#REF!</definedName>
    <definedName name="XRefCopy78Row" localSheetId="4" hidden="1">#REF!</definedName>
    <definedName name="XRefCopy78Row" hidden="1">#REF!</definedName>
    <definedName name="XRefCopy7Row" localSheetId="3" hidden="1">#REF!</definedName>
    <definedName name="XRefCopy7Row" localSheetId="4" hidden="1">#REF!</definedName>
    <definedName name="XRefCopy7Row" hidden="1">#REF!</definedName>
    <definedName name="XRefCopy8" localSheetId="3" hidden="1">#REF!</definedName>
    <definedName name="XRefCopy8" localSheetId="4" hidden="1">#REF!</definedName>
    <definedName name="XRefCopy8" hidden="1">#REF!</definedName>
    <definedName name="XRefCopy80Row" localSheetId="3" hidden="1">#REF!</definedName>
    <definedName name="XRefCopy80Row" localSheetId="4" hidden="1">#REF!</definedName>
    <definedName name="XRefCopy80Row" hidden="1">#REF!</definedName>
    <definedName name="XRefCopy81" localSheetId="3" hidden="1">#REF!</definedName>
    <definedName name="XRefCopy81" localSheetId="4" hidden="1">#REF!</definedName>
    <definedName name="XRefCopy81" hidden="1">#REF!</definedName>
    <definedName name="XRefCopy81Row" localSheetId="3" hidden="1">#REF!</definedName>
    <definedName name="XRefCopy81Row" localSheetId="4" hidden="1">#REF!</definedName>
    <definedName name="XRefCopy81Row" hidden="1">#REF!</definedName>
    <definedName name="XRefCopy82Row" localSheetId="3" hidden="1">#REF!</definedName>
    <definedName name="XRefCopy82Row" localSheetId="4" hidden="1">#REF!</definedName>
    <definedName name="XRefCopy82Row" hidden="1">#REF!</definedName>
    <definedName name="XRefCopy8Row" localSheetId="3" hidden="1">#REF!</definedName>
    <definedName name="XRefCopy8Row" localSheetId="4" hidden="1">#REF!</definedName>
    <definedName name="XRefCopy8Row" hidden="1">#REF!</definedName>
    <definedName name="XRefCopy9" localSheetId="3" hidden="1">#REF!</definedName>
    <definedName name="XRefCopy9" localSheetId="4" hidden="1">#REF!</definedName>
    <definedName name="XRefCopy9" hidden="1">#REF!</definedName>
    <definedName name="XRefCopy9Row" localSheetId="3" hidden="1">#REF!</definedName>
    <definedName name="XRefCopy9Row" localSheetId="4" hidden="1">#REF!</definedName>
    <definedName name="XRefCopy9Row" hidden="1">#REF!</definedName>
    <definedName name="XRefCopyRangeCount" hidden="1">7</definedName>
    <definedName name="XRefPaste1" localSheetId="3" hidden="1">#REF!</definedName>
    <definedName name="XRefPaste1" localSheetId="4" hidden="1">#REF!</definedName>
    <definedName name="XRefPaste1" hidden="1">#REF!</definedName>
    <definedName name="XRefPaste10" localSheetId="3" hidden="1">#REF!</definedName>
    <definedName name="XRefPaste10" localSheetId="4" hidden="1">#REF!</definedName>
    <definedName name="XRefPaste10" hidden="1">#REF!</definedName>
    <definedName name="XRefPaste101" localSheetId="3" hidden="1">#REF!</definedName>
    <definedName name="XRefPaste101" localSheetId="4" hidden="1">#REF!</definedName>
    <definedName name="XRefPaste101" hidden="1">#REF!</definedName>
    <definedName name="XRefPaste101Row" localSheetId="3" hidden="1">#REF!</definedName>
    <definedName name="XRefPaste101Row" localSheetId="4" hidden="1">#REF!</definedName>
    <definedName name="XRefPaste101Row" hidden="1">#REF!</definedName>
    <definedName name="XRefPaste102" localSheetId="3" hidden="1">#REF!</definedName>
    <definedName name="XRefPaste102" localSheetId="4" hidden="1">#REF!</definedName>
    <definedName name="XRefPaste102" hidden="1">#REF!</definedName>
    <definedName name="XRefPaste102Row" localSheetId="3" hidden="1">#REF!</definedName>
    <definedName name="XRefPaste102Row" localSheetId="4" hidden="1">#REF!</definedName>
    <definedName name="XRefPaste102Row" hidden="1">#REF!</definedName>
    <definedName name="XRefPaste103" localSheetId="3" hidden="1">#REF!</definedName>
    <definedName name="XRefPaste103" localSheetId="4" hidden="1">#REF!</definedName>
    <definedName name="XRefPaste103" hidden="1">#REF!</definedName>
    <definedName name="XRefPaste103Row" localSheetId="3" hidden="1">#REF!</definedName>
    <definedName name="XRefPaste103Row" localSheetId="4" hidden="1">#REF!</definedName>
    <definedName name="XRefPaste103Row" hidden="1">#REF!</definedName>
    <definedName name="XRefPaste104Row" localSheetId="3" hidden="1">#REF!</definedName>
    <definedName name="XRefPaste104Row" localSheetId="4" hidden="1">#REF!</definedName>
    <definedName name="XRefPaste104Row" hidden="1">#REF!</definedName>
    <definedName name="XRefPaste105Row" localSheetId="3" hidden="1">#REF!</definedName>
    <definedName name="XRefPaste105Row" localSheetId="4" hidden="1">#REF!</definedName>
    <definedName name="XRefPaste105Row" hidden="1">#REF!</definedName>
    <definedName name="XRefPaste106" localSheetId="3" hidden="1">#REF!</definedName>
    <definedName name="XRefPaste106" localSheetId="4" hidden="1">#REF!</definedName>
    <definedName name="XRefPaste106" hidden="1">#REF!</definedName>
    <definedName name="XRefPaste106Row" localSheetId="3" hidden="1">#REF!</definedName>
    <definedName name="XRefPaste106Row" localSheetId="4" hidden="1">#REF!</definedName>
    <definedName name="XRefPaste106Row" hidden="1">#REF!</definedName>
    <definedName name="XRefPaste107Row" localSheetId="3" hidden="1">#REF!</definedName>
    <definedName name="XRefPaste107Row" localSheetId="4" hidden="1">#REF!</definedName>
    <definedName name="XRefPaste107Row" hidden="1">#REF!</definedName>
    <definedName name="XRefPaste108Row" localSheetId="3" hidden="1">#REF!</definedName>
    <definedName name="XRefPaste108Row" localSheetId="4" hidden="1">#REF!</definedName>
    <definedName name="XRefPaste108Row" hidden="1">#REF!</definedName>
    <definedName name="XRefPaste11" localSheetId="3" hidden="1">#REF!</definedName>
    <definedName name="XRefPaste11" localSheetId="4" hidden="1">#REF!</definedName>
    <definedName name="XRefPaste11" hidden="1">#REF!</definedName>
    <definedName name="XRefPaste111Row" localSheetId="3" hidden="1">#REF!</definedName>
    <definedName name="XRefPaste111Row" localSheetId="4" hidden="1">#REF!</definedName>
    <definedName name="XRefPaste111Row" hidden="1">#REF!</definedName>
    <definedName name="XRefPaste112Row" localSheetId="3" hidden="1">#REF!</definedName>
    <definedName name="XRefPaste112Row" localSheetId="4" hidden="1">#REF!</definedName>
    <definedName name="XRefPaste112Row" hidden="1">#REF!</definedName>
    <definedName name="XRefPaste117" localSheetId="3" hidden="1">#REF!</definedName>
    <definedName name="XRefPaste117" localSheetId="4" hidden="1">#REF!</definedName>
    <definedName name="XRefPaste117" hidden="1">#REF!</definedName>
    <definedName name="XRefPaste117Row" localSheetId="3" hidden="1">#REF!</definedName>
    <definedName name="XRefPaste117Row" localSheetId="4" hidden="1">#REF!</definedName>
    <definedName name="XRefPaste117Row" hidden="1">#REF!</definedName>
    <definedName name="XRefPaste118" localSheetId="3" hidden="1">#REF!</definedName>
    <definedName name="XRefPaste118" localSheetId="4" hidden="1">#REF!</definedName>
    <definedName name="XRefPaste118" hidden="1">#REF!</definedName>
    <definedName name="XRefPaste118Row" localSheetId="3" hidden="1">#REF!</definedName>
    <definedName name="XRefPaste118Row" localSheetId="4" hidden="1">#REF!</definedName>
    <definedName name="XRefPaste118Row" hidden="1">#REF!</definedName>
    <definedName name="XRefPaste119" localSheetId="3" hidden="1">#REF!</definedName>
    <definedName name="XRefPaste119" localSheetId="4" hidden="1">#REF!</definedName>
    <definedName name="XRefPaste119" hidden="1">#REF!</definedName>
    <definedName name="XRefPaste119Row" localSheetId="3" hidden="1">#REF!</definedName>
    <definedName name="XRefPaste119Row" localSheetId="4" hidden="1">#REF!</definedName>
    <definedName name="XRefPaste119Row" hidden="1">#REF!</definedName>
    <definedName name="XRefPaste12" localSheetId="3" hidden="1">#REF!</definedName>
    <definedName name="XRefPaste12" localSheetId="4" hidden="1">#REF!</definedName>
    <definedName name="XRefPaste12" hidden="1">#REF!</definedName>
    <definedName name="XRefPaste120" localSheetId="3" hidden="1">#REF!</definedName>
    <definedName name="XRefPaste120" localSheetId="4" hidden="1">#REF!</definedName>
    <definedName name="XRefPaste120" hidden="1">#REF!</definedName>
    <definedName name="XRefPaste120Row" localSheetId="3" hidden="1">#REF!</definedName>
    <definedName name="XRefPaste120Row" localSheetId="4" hidden="1">#REF!</definedName>
    <definedName name="XRefPaste120Row" hidden="1">#REF!</definedName>
    <definedName name="XRefPaste121Row" localSheetId="3" hidden="1">#REF!</definedName>
    <definedName name="XRefPaste121Row" localSheetId="4" hidden="1">#REF!</definedName>
    <definedName name="XRefPaste121Row" hidden="1">#REF!</definedName>
    <definedName name="XRefPaste122Row" localSheetId="3" hidden="1">#REF!</definedName>
    <definedName name="XRefPaste122Row" localSheetId="4" hidden="1">#REF!</definedName>
    <definedName name="XRefPaste122Row" hidden="1">#REF!</definedName>
    <definedName name="XRefPaste123Row" localSheetId="3" hidden="1">#REF!</definedName>
    <definedName name="XRefPaste123Row" localSheetId="4" hidden="1">#REF!</definedName>
    <definedName name="XRefPaste123Row" hidden="1">#REF!</definedName>
    <definedName name="XRefPaste124Row" localSheetId="3" hidden="1">#REF!</definedName>
    <definedName name="XRefPaste124Row" localSheetId="4" hidden="1">#REF!</definedName>
    <definedName name="XRefPaste124Row" hidden="1">#REF!</definedName>
    <definedName name="XRefPaste126Row" localSheetId="3" hidden="1">#REF!</definedName>
    <definedName name="XRefPaste126Row" localSheetId="4" hidden="1">#REF!</definedName>
    <definedName name="XRefPaste126Row" hidden="1">#REF!</definedName>
    <definedName name="XRefPaste127Row" localSheetId="3" hidden="1">#REF!</definedName>
    <definedName name="XRefPaste127Row" localSheetId="4" hidden="1">#REF!</definedName>
    <definedName name="XRefPaste127Row" hidden="1">#REF!</definedName>
    <definedName name="XRefPaste128Row" localSheetId="3" hidden="1">#REF!</definedName>
    <definedName name="XRefPaste128Row" localSheetId="4" hidden="1">#REF!</definedName>
    <definedName name="XRefPaste128Row" hidden="1">#REF!</definedName>
    <definedName name="XRefPaste129Row" localSheetId="3" hidden="1">#REF!</definedName>
    <definedName name="XRefPaste129Row" localSheetId="4" hidden="1">#REF!</definedName>
    <definedName name="XRefPaste129Row" hidden="1">#REF!</definedName>
    <definedName name="XRefPaste13" localSheetId="4" hidden="1">#REF!</definedName>
    <definedName name="XRefPaste13" hidden="1">#REF!</definedName>
    <definedName name="XRefPaste130Row" localSheetId="3" hidden="1">#REF!</definedName>
    <definedName name="XRefPaste130Row" localSheetId="4" hidden="1">#REF!</definedName>
    <definedName name="XRefPaste130Row" hidden="1">#REF!</definedName>
    <definedName name="XRefPaste131Row" localSheetId="3" hidden="1">#REF!</definedName>
    <definedName name="XRefPaste131Row" localSheetId="4" hidden="1">#REF!</definedName>
    <definedName name="XRefPaste131Row" hidden="1">#REF!</definedName>
    <definedName name="XRefPaste132Row" localSheetId="3" hidden="1">#REF!</definedName>
    <definedName name="XRefPaste132Row" localSheetId="4" hidden="1">#REF!</definedName>
    <definedName name="XRefPaste132Row" hidden="1">#REF!</definedName>
    <definedName name="XRefPaste133Row" localSheetId="3" hidden="1">#REF!</definedName>
    <definedName name="XRefPaste133Row" localSheetId="4" hidden="1">#REF!</definedName>
    <definedName name="XRefPaste133Row" hidden="1">#REF!</definedName>
    <definedName name="XRefPaste134Row" localSheetId="3" hidden="1">#REF!</definedName>
    <definedName name="XRefPaste134Row" localSheetId="4" hidden="1">#REF!</definedName>
    <definedName name="XRefPaste134Row" hidden="1">#REF!</definedName>
    <definedName name="XRefPaste135Row" localSheetId="3" hidden="1">#REF!</definedName>
    <definedName name="XRefPaste135Row" localSheetId="4" hidden="1">#REF!</definedName>
    <definedName name="XRefPaste135Row" hidden="1">#REF!</definedName>
    <definedName name="XRefPaste136Row" localSheetId="3" hidden="1">#REF!</definedName>
    <definedName name="XRefPaste136Row" localSheetId="4" hidden="1">#REF!</definedName>
    <definedName name="XRefPaste136Row" hidden="1">#REF!</definedName>
    <definedName name="XRefPaste137Row" localSheetId="3" hidden="1">#REF!</definedName>
    <definedName name="XRefPaste137Row" localSheetId="4" hidden="1">#REF!</definedName>
    <definedName name="XRefPaste137Row" hidden="1">#REF!</definedName>
    <definedName name="XRefPaste138Row" localSheetId="3" hidden="1">#REF!</definedName>
    <definedName name="XRefPaste138Row" localSheetId="4" hidden="1">#REF!</definedName>
    <definedName name="XRefPaste138Row" hidden="1">#REF!</definedName>
    <definedName name="XRefPaste139" localSheetId="3" hidden="1">#REF!</definedName>
    <definedName name="XRefPaste139" localSheetId="4" hidden="1">#REF!</definedName>
    <definedName name="XRefPaste139" hidden="1">#REF!</definedName>
    <definedName name="XRefPaste139Row" localSheetId="3" hidden="1">#REF!</definedName>
    <definedName name="XRefPaste139Row" localSheetId="4" hidden="1">#REF!</definedName>
    <definedName name="XRefPaste139Row" hidden="1">#REF!</definedName>
    <definedName name="XRefPaste13Row" localSheetId="3" hidden="1">#REF!</definedName>
    <definedName name="XRefPaste13Row" localSheetId="4" hidden="1">#REF!</definedName>
    <definedName name="XRefPaste13Row" hidden="1">#REF!</definedName>
    <definedName name="XRefPaste14" localSheetId="4" hidden="1">#REF!</definedName>
    <definedName name="XRefPaste14" hidden="1">#REF!</definedName>
    <definedName name="XRefPaste14Row" localSheetId="3" hidden="1">#REF!</definedName>
    <definedName name="XRefPaste14Row" localSheetId="4" hidden="1">#REF!</definedName>
    <definedName name="XRefPaste14Row" hidden="1">#REF!</definedName>
    <definedName name="XRefPaste15" localSheetId="3" hidden="1">#REF!</definedName>
    <definedName name="XRefPaste15" localSheetId="4" hidden="1">#REF!</definedName>
    <definedName name="XRefPaste15" hidden="1">#REF!</definedName>
    <definedName name="XRefPaste15Row" localSheetId="3" hidden="1">#REF!</definedName>
    <definedName name="XRefPaste15Row" localSheetId="4" hidden="1">#REF!</definedName>
    <definedName name="XRefPaste15Row" hidden="1">#REF!</definedName>
    <definedName name="XRefPaste16" localSheetId="3" hidden="1">#REF!</definedName>
    <definedName name="XRefPaste16" localSheetId="4" hidden="1">#REF!</definedName>
    <definedName name="XRefPaste16" hidden="1">#REF!</definedName>
    <definedName name="XRefPaste16Row" localSheetId="3" hidden="1">#REF!</definedName>
    <definedName name="XRefPaste16Row" localSheetId="4" hidden="1">#REF!</definedName>
    <definedName name="XRefPaste16Row" hidden="1">#REF!</definedName>
    <definedName name="XRefPaste17Row" localSheetId="3" hidden="1">#REF!</definedName>
    <definedName name="XRefPaste17Row" localSheetId="4" hidden="1">#REF!</definedName>
    <definedName name="XRefPaste17Row" hidden="1">#REF!</definedName>
    <definedName name="XRefPaste18" localSheetId="3" hidden="1">#REF!</definedName>
    <definedName name="XRefPaste18" localSheetId="4" hidden="1">#REF!</definedName>
    <definedName name="XRefPaste18" hidden="1">#REF!</definedName>
    <definedName name="XRefPaste18Row" localSheetId="3" hidden="1">#REF!</definedName>
    <definedName name="XRefPaste18Row" localSheetId="4" hidden="1">#REF!</definedName>
    <definedName name="XRefPaste18Row" hidden="1">#REF!</definedName>
    <definedName name="XRefPaste19" localSheetId="3" hidden="1">#REF!</definedName>
    <definedName name="XRefPaste19" localSheetId="4" hidden="1">#REF!</definedName>
    <definedName name="XRefPaste19" hidden="1">#REF!</definedName>
    <definedName name="XRefPaste19Row" localSheetId="3" hidden="1">#REF!</definedName>
    <definedName name="XRefPaste19Row" localSheetId="4" hidden="1">#REF!</definedName>
    <definedName name="XRefPaste19Row" hidden="1">#REF!</definedName>
    <definedName name="XRefPaste1Row" localSheetId="3" hidden="1">#REF!</definedName>
    <definedName name="XRefPaste1Row" localSheetId="4" hidden="1">#REF!</definedName>
    <definedName name="XRefPaste1Row" hidden="1">#REF!</definedName>
    <definedName name="XRefPaste2" localSheetId="3" hidden="1">#REF!</definedName>
    <definedName name="XRefPaste2" localSheetId="4" hidden="1">#REF!</definedName>
    <definedName name="XRefPaste2" hidden="1">#REF!</definedName>
    <definedName name="XRefPaste26" localSheetId="3" hidden="1">#REF!</definedName>
    <definedName name="XRefPaste26" localSheetId="4" hidden="1">#REF!</definedName>
    <definedName name="XRefPaste26" hidden="1">#REF!</definedName>
    <definedName name="XRefPaste26Row" localSheetId="3" hidden="1">#REF!</definedName>
    <definedName name="XRefPaste26Row" localSheetId="4" hidden="1">#REF!</definedName>
    <definedName name="XRefPaste26Row" hidden="1">#REF!</definedName>
    <definedName name="XRefPaste27Row" localSheetId="3" hidden="1">#REF!</definedName>
    <definedName name="XRefPaste27Row" localSheetId="4" hidden="1">#REF!</definedName>
    <definedName name="XRefPaste27Row" hidden="1">#REF!</definedName>
    <definedName name="XRefPaste28" localSheetId="3" hidden="1">#REF!</definedName>
    <definedName name="XRefPaste28" localSheetId="4" hidden="1">#REF!</definedName>
    <definedName name="XRefPaste28" hidden="1">#REF!</definedName>
    <definedName name="XRefPaste28Row" localSheetId="3" hidden="1">#REF!</definedName>
    <definedName name="XRefPaste28Row" localSheetId="4" hidden="1">#REF!</definedName>
    <definedName name="XRefPaste28Row" hidden="1">#REF!</definedName>
    <definedName name="XRefPaste29" localSheetId="3" hidden="1">#REF!</definedName>
    <definedName name="XRefPaste29" localSheetId="4" hidden="1">#REF!</definedName>
    <definedName name="XRefPaste29" hidden="1">#REF!</definedName>
    <definedName name="XRefPaste29Row" localSheetId="3" hidden="1">#REF!</definedName>
    <definedName name="XRefPaste29Row" localSheetId="4" hidden="1">#REF!</definedName>
    <definedName name="XRefPaste29Row" hidden="1">#REF!</definedName>
    <definedName name="XRefPaste2Row" localSheetId="3" hidden="1">#REF!</definedName>
    <definedName name="XRefPaste2Row" localSheetId="4" hidden="1">#REF!</definedName>
    <definedName name="XRefPaste2Row" hidden="1">#REF!</definedName>
    <definedName name="XRefPaste3" localSheetId="3" hidden="1">#REF!</definedName>
    <definedName name="XRefPaste3" localSheetId="4" hidden="1">#REF!</definedName>
    <definedName name="XRefPaste3" hidden="1">#REF!</definedName>
    <definedName name="XRefPaste31" localSheetId="3" hidden="1">#REF!</definedName>
    <definedName name="XRefPaste31" localSheetId="4" hidden="1">#REF!</definedName>
    <definedName name="XRefPaste31" hidden="1">#REF!</definedName>
    <definedName name="XRefPaste31Row" localSheetId="3" hidden="1">#REF!</definedName>
    <definedName name="XRefPaste31Row" localSheetId="4" hidden="1">#REF!</definedName>
    <definedName name="XRefPaste31Row" hidden="1">#REF!</definedName>
    <definedName name="XRefPaste32" localSheetId="3" hidden="1">#REF!</definedName>
    <definedName name="XRefPaste32" localSheetId="4" hidden="1">#REF!</definedName>
    <definedName name="XRefPaste32" hidden="1">#REF!</definedName>
    <definedName name="XRefPaste32Row" localSheetId="3" hidden="1">#REF!</definedName>
    <definedName name="XRefPaste32Row" localSheetId="4" hidden="1">#REF!</definedName>
    <definedName name="XRefPaste32Row" hidden="1">#REF!</definedName>
    <definedName name="XRefPaste35" localSheetId="3" hidden="1">#REF!</definedName>
    <definedName name="XRefPaste35" localSheetId="4" hidden="1">#REF!</definedName>
    <definedName name="XRefPaste35" hidden="1">#REF!</definedName>
    <definedName name="XRefPaste35Row" localSheetId="3" hidden="1">#REF!</definedName>
    <definedName name="XRefPaste35Row" localSheetId="4" hidden="1">#REF!</definedName>
    <definedName name="XRefPaste35Row" hidden="1">#REF!</definedName>
    <definedName name="XRefPaste37" localSheetId="3" hidden="1">#REF!</definedName>
    <definedName name="XRefPaste37" localSheetId="4" hidden="1">#REF!</definedName>
    <definedName name="XRefPaste37" hidden="1">#REF!</definedName>
    <definedName name="XRefPaste37Row" localSheetId="3" hidden="1">#REF!</definedName>
    <definedName name="XRefPaste37Row" localSheetId="4" hidden="1">#REF!</definedName>
    <definedName name="XRefPaste37Row" hidden="1">#REF!</definedName>
    <definedName name="XRefPaste38" localSheetId="3" hidden="1">#REF!</definedName>
    <definedName name="XRefPaste38" localSheetId="4" hidden="1">#REF!</definedName>
    <definedName name="XRefPaste38" hidden="1">#REF!</definedName>
    <definedName name="XRefPaste38Row" localSheetId="3" hidden="1">#REF!</definedName>
    <definedName name="XRefPaste38Row" localSheetId="4" hidden="1">#REF!</definedName>
    <definedName name="XRefPaste38Row" hidden="1">#REF!</definedName>
    <definedName name="XRefPaste39" localSheetId="3" hidden="1">#REF!</definedName>
    <definedName name="XRefPaste39" localSheetId="4" hidden="1">#REF!</definedName>
    <definedName name="XRefPaste39" hidden="1">#REF!</definedName>
    <definedName name="XRefPaste39Row" localSheetId="3" hidden="1">#REF!</definedName>
    <definedName name="XRefPaste39Row" localSheetId="4" hidden="1">#REF!</definedName>
    <definedName name="XRefPaste39Row" hidden="1">#REF!</definedName>
    <definedName name="XRefPaste3Row" localSheetId="3" hidden="1">#REF!</definedName>
    <definedName name="XRefPaste3Row" localSheetId="4" hidden="1">#REF!</definedName>
    <definedName name="XRefPaste3Row" hidden="1">#REF!</definedName>
    <definedName name="XRefPaste4" localSheetId="3" hidden="1">#REF!</definedName>
    <definedName name="XRefPaste4" localSheetId="4" hidden="1">#REF!</definedName>
    <definedName name="XRefPaste4" hidden="1">#REF!</definedName>
    <definedName name="XRefPaste44" localSheetId="3" hidden="1">#REF!</definedName>
    <definedName name="XRefPaste44" localSheetId="4" hidden="1">#REF!</definedName>
    <definedName name="XRefPaste44" hidden="1">#REF!</definedName>
    <definedName name="XRefPaste44Row" localSheetId="3" hidden="1">#REF!</definedName>
    <definedName name="XRefPaste44Row" localSheetId="4" hidden="1">#REF!</definedName>
    <definedName name="XRefPaste44Row" hidden="1">#REF!</definedName>
    <definedName name="XRefPaste45" localSheetId="3" hidden="1">#REF!</definedName>
    <definedName name="XRefPaste45" localSheetId="4" hidden="1">#REF!</definedName>
    <definedName name="XRefPaste45" hidden="1">#REF!</definedName>
    <definedName name="XRefPaste45Row" localSheetId="3" hidden="1">#REF!</definedName>
    <definedName name="XRefPaste45Row" localSheetId="4" hidden="1">#REF!</definedName>
    <definedName name="XRefPaste45Row" hidden="1">#REF!</definedName>
    <definedName name="XRefPaste4Row" localSheetId="3" hidden="1">#REF!</definedName>
    <definedName name="XRefPaste4Row" localSheetId="4" hidden="1">#REF!</definedName>
    <definedName name="XRefPaste4Row" hidden="1">#REF!</definedName>
    <definedName name="XRefPaste5" localSheetId="3" hidden="1">#REF!</definedName>
    <definedName name="XRefPaste5" localSheetId="4" hidden="1">#REF!</definedName>
    <definedName name="XRefPaste5" hidden="1">#REF!</definedName>
    <definedName name="XRefPaste56Row" localSheetId="3" hidden="1">#REF!</definedName>
    <definedName name="XRefPaste56Row" localSheetId="4" hidden="1">#REF!</definedName>
    <definedName name="XRefPaste56Row" hidden="1">#REF!</definedName>
    <definedName name="XRefPaste57Row" localSheetId="3" hidden="1">#REF!</definedName>
    <definedName name="XRefPaste57Row" localSheetId="4" hidden="1">#REF!</definedName>
    <definedName name="XRefPaste57Row" hidden="1">#REF!</definedName>
    <definedName name="XRefPaste59Row" localSheetId="3" hidden="1">#REF!</definedName>
    <definedName name="XRefPaste59Row" localSheetId="4" hidden="1">#REF!</definedName>
    <definedName name="XRefPaste59Row" hidden="1">#REF!</definedName>
    <definedName name="XRefPaste5Row" localSheetId="3" hidden="1">#REF!</definedName>
    <definedName name="XRefPaste5Row" localSheetId="4" hidden="1">#REF!</definedName>
    <definedName name="XRefPaste5Row" hidden="1">#REF!</definedName>
    <definedName name="XRefPaste6" localSheetId="3" hidden="1">#REF!</definedName>
    <definedName name="XRefPaste6" localSheetId="4" hidden="1">#REF!</definedName>
    <definedName name="XRefPaste6" hidden="1">#REF!</definedName>
    <definedName name="XRefPaste62Row" localSheetId="3" hidden="1">#REF!</definedName>
    <definedName name="XRefPaste62Row" localSheetId="4" hidden="1">#REF!</definedName>
    <definedName name="XRefPaste62Row" hidden="1">#REF!</definedName>
    <definedName name="XRefPaste63Row" localSheetId="3" hidden="1">#REF!</definedName>
    <definedName name="XRefPaste63Row" localSheetId="4" hidden="1">#REF!</definedName>
    <definedName name="XRefPaste63Row" hidden="1">#REF!</definedName>
    <definedName name="XRefPaste64Row" localSheetId="3" hidden="1">#REF!</definedName>
    <definedName name="XRefPaste64Row" localSheetId="4" hidden="1">#REF!</definedName>
    <definedName name="XRefPaste64Row" hidden="1">#REF!</definedName>
    <definedName name="XRefPaste65Row" localSheetId="3" hidden="1">#REF!</definedName>
    <definedName name="XRefPaste65Row" localSheetId="4" hidden="1">#REF!</definedName>
    <definedName name="XRefPaste65Row" hidden="1">#REF!</definedName>
    <definedName name="XRefPaste67Row" localSheetId="3" hidden="1">#REF!</definedName>
    <definedName name="XRefPaste67Row" localSheetId="4" hidden="1">#REF!</definedName>
    <definedName name="XRefPaste67Row" hidden="1">#REF!</definedName>
    <definedName name="XRefPaste68Row" localSheetId="3" hidden="1">#REF!</definedName>
    <definedName name="XRefPaste68Row" localSheetId="4" hidden="1">#REF!</definedName>
    <definedName name="XRefPaste68Row" hidden="1">#REF!</definedName>
    <definedName name="XRefPaste69Row" localSheetId="3" hidden="1">#REF!</definedName>
    <definedName name="XRefPaste69Row" localSheetId="4" hidden="1">#REF!</definedName>
    <definedName name="XRefPaste69Row" hidden="1">#REF!</definedName>
    <definedName name="XRefPaste6Row" localSheetId="3" hidden="1">#REF!</definedName>
    <definedName name="XRefPaste6Row" localSheetId="4" hidden="1">#REF!</definedName>
    <definedName name="XRefPaste6Row" hidden="1">#REF!</definedName>
    <definedName name="XRefPaste7" localSheetId="3" hidden="1">#REF!</definedName>
    <definedName name="XRefPaste7" localSheetId="4" hidden="1">#REF!</definedName>
    <definedName name="XRefPaste7" hidden="1">#REF!</definedName>
    <definedName name="XRefPaste70Row" localSheetId="3" hidden="1">#REF!</definedName>
    <definedName name="XRefPaste70Row" localSheetId="4" hidden="1">#REF!</definedName>
    <definedName name="XRefPaste70Row" hidden="1">#REF!</definedName>
    <definedName name="XRefPaste71Row" localSheetId="3" hidden="1">#REF!</definedName>
    <definedName name="XRefPaste71Row" localSheetId="4" hidden="1">#REF!</definedName>
    <definedName name="XRefPaste71Row" hidden="1">#REF!</definedName>
    <definedName name="XRefPaste75Row" localSheetId="3" hidden="1">#REF!</definedName>
    <definedName name="XRefPaste75Row" localSheetId="4" hidden="1">#REF!</definedName>
    <definedName name="XRefPaste75Row" hidden="1">#REF!</definedName>
    <definedName name="XRefPaste7Row" localSheetId="3" hidden="1">#REF!</definedName>
    <definedName name="XRefPaste7Row" localSheetId="4" hidden="1">#REF!</definedName>
    <definedName name="XRefPaste7Row" hidden="1">#REF!</definedName>
    <definedName name="XRefPaste8" localSheetId="3" hidden="1">#REF!</definedName>
    <definedName name="XRefPaste8" localSheetId="4" hidden="1">#REF!</definedName>
    <definedName name="XRefPaste8" hidden="1">#REF!</definedName>
    <definedName name="XRefPaste9" localSheetId="3" hidden="1">#REF!</definedName>
    <definedName name="XRefPaste9" localSheetId="4" hidden="1">#REF!</definedName>
    <definedName name="XRefPaste9" hidden="1">#REF!</definedName>
    <definedName name="XRefPaste99Row" localSheetId="3" hidden="1">#REF!</definedName>
    <definedName name="XRefPaste99Row" localSheetId="4" hidden="1">#REF!</definedName>
    <definedName name="XRefPaste99Row" hidden="1">#REF!</definedName>
    <definedName name="XRefPasteRangeCount" hidden="1">3</definedName>
    <definedName name="Z" localSheetId="3">#REF!</definedName>
    <definedName name="Z" localSheetId="4">#REF!</definedName>
    <definedName name="Z">#REF!</definedName>
    <definedName name="Z_1" localSheetId="3">#REF!</definedName>
    <definedName name="Z_1" localSheetId="4">#REF!</definedName>
    <definedName name="Z_1">#REF!</definedName>
    <definedName name="Z_3" localSheetId="3">#REF!</definedName>
    <definedName name="Z_3" localSheetId="4">#REF!</definedName>
    <definedName name="Z_3">#REF!</definedName>
    <definedName name="Z757Z120" localSheetId="3">#REF!</definedName>
    <definedName name="Z757Z120" localSheetId="4">#REF!</definedName>
    <definedName name="Z757Z120">#REF!</definedName>
    <definedName name="ZZ" localSheetId="3">#REF!</definedName>
    <definedName name="ZZ" localSheetId="4">#REF!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9" i="27" l="1"/>
  <c r="B74" i="27"/>
  <c r="B73" i="27"/>
  <c r="B71" i="27"/>
  <c r="B70" i="27"/>
  <c r="B75" i="27"/>
  <c r="B79" i="30"/>
  <c r="B25" i="25" l="1"/>
  <c r="B72" i="27"/>
  <c r="B68" i="27"/>
  <c r="B67" i="27"/>
  <c r="B50" i="27"/>
  <c r="C81" i="30"/>
  <c r="D81" i="30"/>
  <c r="B27" i="23"/>
  <c r="B19" i="23"/>
  <c r="B12" i="23"/>
  <c r="B16" i="23" s="1"/>
  <c r="B17" i="23" s="1"/>
  <c r="B37" i="22"/>
  <c r="C43" i="22"/>
  <c r="E14" i="33"/>
  <c r="C51" i="30"/>
  <c r="E19" i="34"/>
  <c r="G73" i="27"/>
  <c r="E73" i="27"/>
  <c r="F73" i="27"/>
  <c r="D73" i="27"/>
  <c r="D50" i="27"/>
  <c r="C50" i="27"/>
  <c r="D74" i="27"/>
  <c r="D72" i="27"/>
  <c r="D71" i="27"/>
  <c r="D70" i="27"/>
  <c r="D69" i="27"/>
  <c r="D68" i="27" s="1"/>
  <c r="D67" i="27"/>
  <c r="D13" i="27"/>
  <c r="D33" i="27"/>
  <c r="D23" i="27"/>
  <c r="C13" i="27"/>
  <c r="C27" i="23"/>
  <c r="D12" i="23"/>
  <c r="D27" i="23"/>
  <c r="D19" i="23"/>
  <c r="C11" i="24"/>
  <c r="C37" i="22"/>
  <c r="G9" i="33"/>
  <c r="F9" i="33"/>
  <c r="E9" i="33"/>
  <c r="G14" i="33"/>
  <c r="F14" i="33"/>
  <c r="F19" i="33" s="1"/>
  <c r="F21" i="33" s="1"/>
  <c r="C11" i="27"/>
  <c r="C32" i="30"/>
  <c r="C76" i="24"/>
  <c r="C62" i="24"/>
  <c r="C37" i="24"/>
  <c r="D9" i="33"/>
  <c r="D37" i="24"/>
  <c r="D24" i="24" s="1"/>
  <c r="E66" i="30"/>
  <c r="E51" i="30"/>
  <c r="E32" i="30"/>
  <c r="E13" i="30"/>
  <c r="E9" i="30"/>
  <c r="D76" i="24"/>
  <c r="D62" i="24"/>
  <c r="D11" i="24"/>
  <c r="E76" i="24"/>
  <c r="E62" i="24"/>
  <c r="E46" i="24"/>
  <c r="E37" i="24"/>
  <c r="E11" i="24"/>
  <c r="E27" i="23"/>
  <c r="E33" i="23" s="1"/>
  <c r="E38" i="23" s="1"/>
  <c r="E41" i="23" s="1"/>
  <c r="E19" i="23"/>
  <c r="E37" i="22"/>
  <c r="E24" i="22"/>
  <c r="D24" i="22"/>
  <c r="F51" i="23"/>
  <c r="F27" i="23"/>
  <c r="F19" i="23"/>
  <c r="F25" i="23" s="1"/>
  <c r="D37" i="22"/>
  <c r="F9" i="34"/>
  <c r="F19" i="34" s="1"/>
  <c r="E72" i="27"/>
  <c r="E74" i="27"/>
  <c r="E71" i="27"/>
  <c r="E67" i="27"/>
  <c r="E70" i="27"/>
  <c r="E69" i="27"/>
  <c r="B37" i="24" l="1"/>
  <c r="B76" i="24"/>
  <c r="B51" i="30"/>
  <c r="B13" i="30"/>
  <c r="B32" i="30"/>
  <c r="B66" i="30"/>
  <c r="B9" i="30"/>
  <c r="B62" i="24"/>
  <c r="B46" i="24"/>
  <c r="B24" i="24"/>
  <c r="B11" i="24"/>
  <c r="B24" i="22"/>
  <c r="B35" i="22" s="1"/>
  <c r="B9" i="34"/>
  <c r="B19" i="34" s="1"/>
  <c r="B9" i="33"/>
  <c r="B33" i="27"/>
  <c r="B31" i="27" s="1"/>
  <c r="B43" i="27" s="1"/>
  <c r="B23" i="27"/>
  <c r="B13" i="27"/>
  <c r="B11" i="27"/>
  <c r="B25" i="23"/>
  <c r="B33" i="23" s="1"/>
  <c r="B38" i="23" s="1"/>
  <c r="B41" i="23" s="1"/>
  <c r="B42" i="23" s="1"/>
  <c r="C24" i="22"/>
  <c r="C36" i="22" s="1"/>
  <c r="C46" i="24"/>
  <c r="C44" i="24" s="1"/>
  <c r="C73" i="27"/>
  <c r="C72" i="27"/>
  <c r="C74" i="27"/>
  <c r="C71" i="27"/>
  <c r="C69" i="27"/>
  <c r="C70" i="27"/>
  <c r="C67" i="27"/>
  <c r="C9" i="33"/>
  <c r="C19" i="23"/>
  <c r="C12" i="23"/>
  <c r="D16" i="23"/>
  <c r="D17" i="23" s="1"/>
  <c r="C9" i="34"/>
  <c r="D9" i="34"/>
  <c r="C33" i="27"/>
  <c r="C23" i="27"/>
  <c r="D31" i="27"/>
  <c r="D43" i="27" s="1"/>
  <c r="D11" i="27"/>
  <c r="C16" i="23"/>
  <c r="C17" i="23" s="1"/>
  <c r="C66" i="30"/>
  <c r="C13" i="30"/>
  <c r="C9" i="30" s="1"/>
  <c r="C77" i="30" s="1"/>
  <c r="E44" i="24"/>
  <c r="E24" i="24"/>
  <c r="E9" i="24" s="1"/>
  <c r="C24" i="24"/>
  <c r="C9" i="24" s="1"/>
  <c r="C35" i="22"/>
  <c r="C41" i="22"/>
  <c r="C42" i="22"/>
  <c r="C28" i="22"/>
  <c r="E77" i="30"/>
  <c r="E81" i="30" s="1"/>
  <c r="F33" i="23"/>
  <c r="F38" i="23" s="1"/>
  <c r="F41" i="23" s="1"/>
  <c r="E35" i="22"/>
  <c r="E36" i="22"/>
  <c r="E41" i="22"/>
  <c r="E28" i="22"/>
  <c r="E42" i="22"/>
  <c r="D28" i="22"/>
  <c r="D42" i="22"/>
  <c r="D46" i="24"/>
  <c r="D44" i="24" s="1"/>
  <c r="D9" i="24"/>
  <c r="E68" i="27"/>
  <c r="E50" i="27"/>
  <c r="B9" i="24" l="1"/>
  <c r="B77" i="30"/>
  <c r="B81" i="30" s="1"/>
  <c r="B44" i="24"/>
  <c r="B36" i="22"/>
  <c r="B28" i="22"/>
  <c r="D25" i="23"/>
  <c r="D33" i="23" s="1"/>
  <c r="D38" i="23" s="1"/>
  <c r="D41" i="23" s="1"/>
  <c r="D42" i="23" s="1"/>
  <c r="C68" i="27"/>
  <c r="C31" i="27"/>
  <c r="C19" i="34"/>
  <c r="C25" i="23"/>
  <c r="D51" i="30"/>
  <c r="F66" i="30"/>
  <c r="F51" i="30"/>
  <c r="F32" i="30"/>
  <c r="F13" i="30"/>
  <c r="F37" i="24"/>
  <c r="G19" i="23"/>
  <c r="G25" i="23" s="1"/>
  <c r="G27" i="23"/>
  <c r="H19" i="23"/>
  <c r="G51" i="23"/>
  <c r="D43" i="22"/>
  <c r="D41" i="22" s="1"/>
  <c r="F43" i="22"/>
  <c r="F37" i="22"/>
  <c r="F24" i="22"/>
  <c r="G9" i="34"/>
  <c r="G19" i="34" s="1"/>
  <c r="G19" i="33"/>
  <c r="G21" i="33" s="1"/>
  <c r="G31" i="27"/>
  <c r="H31" i="27"/>
  <c r="I31" i="27"/>
  <c r="J31" i="27"/>
  <c r="G11" i="27"/>
  <c r="H11" i="27"/>
  <c r="G23" i="27"/>
  <c r="H23" i="27"/>
  <c r="E31" i="27"/>
  <c r="E43" i="27" s="1"/>
  <c r="E23" i="27"/>
  <c r="E11" i="27"/>
  <c r="C43" i="27" l="1"/>
  <c r="C33" i="23"/>
  <c r="C38" i="23" s="1"/>
  <c r="G33" i="23"/>
  <c r="G38" i="23" s="1"/>
  <c r="G41" i="23" s="1"/>
  <c r="G42" i="23" s="1"/>
  <c r="F28" i="22"/>
  <c r="F41" i="22"/>
  <c r="F35" i="22"/>
  <c r="F42" i="22"/>
  <c r="F36" i="22"/>
  <c r="D35" i="22"/>
  <c r="F9" i="30"/>
  <c r="F77" i="30" s="1"/>
  <c r="D36" i="22"/>
  <c r="D66" i="30"/>
  <c r="D13" i="30"/>
  <c r="D32" i="30"/>
  <c r="C41" i="23" l="1"/>
  <c r="C42" i="23" s="1"/>
  <c r="D19" i="34"/>
  <c r="D9" i="30"/>
  <c r="D77" i="30" s="1"/>
  <c r="D14" i="33"/>
  <c r="C14" i="33" l="1"/>
  <c r="F76" i="24"/>
  <c r="F62" i="24"/>
  <c r="F46" i="24"/>
  <c r="F24" i="24"/>
  <c r="F11" i="24"/>
  <c r="F9" i="24" s="1"/>
  <c r="G37" i="24"/>
  <c r="C19" i="33" l="1"/>
  <c r="C21" i="33" s="1"/>
  <c r="F44" i="24"/>
  <c r="G66" i="30"/>
  <c r="I69" i="27"/>
  <c r="I11" i="27"/>
  <c r="D19" i="33" l="1"/>
  <c r="G43" i="22"/>
  <c r="H24" i="22"/>
  <c r="H73" i="27"/>
  <c r="D21" i="33" l="1"/>
  <c r="I23" i="27"/>
  <c r="G24" i="22"/>
  <c r="G36" i="22" s="1"/>
  <c r="H9" i="30" l="1"/>
  <c r="H51" i="30"/>
  <c r="H66" i="30"/>
  <c r="G11" i="24"/>
  <c r="J27" i="23"/>
  <c r="J19" i="23"/>
  <c r="J16" i="23"/>
  <c r="J17" i="23" s="1"/>
  <c r="I12" i="23"/>
  <c r="I16" i="23" s="1"/>
  <c r="I17" i="23" s="1"/>
  <c r="G37" i="22"/>
  <c r="G41" i="22"/>
  <c r="Q21" i="33"/>
  <c r="P21" i="33"/>
  <c r="H77" i="30" l="1"/>
  <c r="J25" i="23"/>
  <c r="J33" i="23" s="1"/>
  <c r="J38" i="23" s="1"/>
  <c r="J41" i="23" s="1"/>
  <c r="G24" i="24"/>
  <c r="G32" i="30"/>
  <c r="I19" i="23"/>
  <c r="I25" i="23" s="1"/>
  <c r="I45" i="23"/>
  <c r="G46" i="24"/>
  <c r="I48" i="23"/>
  <c r="I51" i="23"/>
  <c r="I27" i="23"/>
  <c r="I33" i="23" l="1"/>
  <c r="I38" i="23" s="1"/>
  <c r="I41" i="23" s="1"/>
  <c r="I42" i="23" s="1"/>
  <c r="H37" i="22"/>
  <c r="H36" i="22"/>
  <c r="J14" i="33"/>
  <c r="K14" i="33"/>
  <c r="J9" i="33"/>
  <c r="I74" i="27"/>
  <c r="I73" i="27"/>
  <c r="I72" i="27"/>
  <c r="H74" i="27"/>
  <c r="H72" i="27"/>
  <c r="I71" i="27"/>
  <c r="H71" i="27"/>
  <c r="I75" i="27"/>
  <c r="I70" i="27"/>
  <c r="I50" i="27"/>
  <c r="I68" i="27" s="1"/>
  <c r="H70" i="27"/>
  <c r="H69" i="27" l="1"/>
  <c r="H41" i="22"/>
  <c r="H42" i="22"/>
  <c r="H28" i="22"/>
  <c r="H35" i="22"/>
  <c r="H9" i="34"/>
  <c r="H19" i="34" s="1"/>
  <c r="I9" i="34"/>
  <c r="I19" i="34" s="1"/>
  <c r="J19" i="33"/>
  <c r="J21" i="33" s="1"/>
  <c r="I67" i="27"/>
  <c r="H67" i="27"/>
  <c r="H50" i="27"/>
  <c r="H68" i="27" s="1"/>
  <c r="J9" i="34" l="1"/>
  <c r="J19" i="34" s="1"/>
  <c r="I37" i="24" l="1"/>
  <c r="K19" i="23"/>
  <c r="K27" i="23"/>
  <c r="H12" i="23"/>
  <c r="K9" i="33"/>
  <c r="F48" i="23" l="1"/>
  <c r="F45" i="23"/>
  <c r="G48" i="23"/>
  <c r="G45" i="23"/>
  <c r="H51" i="23"/>
  <c r="H45" i="23"/>
  <c r="H48" i="23"/>
  <c r="G28" i="22"/>
  <c r="G42" i="22"/>
  <c r="G76" i="24"/>
  <c r="H27" i="23"/>
  <c r="H16" i="23"/>
  <c r="H17" i="23" s="1"/>
  <c r="G13" i="30"/>
  <c r="G9" i="30" s="1"/>
  <c r="G62" i="24"/>
  <c r="G51" i="30"/>
  <c r="G35" i="22"/>
  <c r="G77" i="30" l="1"/>
  <c r="G81" i="30" s="1"/>
  <c r="G9" i="24"/>
  <c r="G44" i="24"/>
  <c r="H25" i="23"/>
  <c r="H33" i="23" l="1"/>
  <c r="H38" i="23" s="1"/>
  <c r="H41" i="23" s="1"/>
  <c r="H42" i="23" s="1"/>
  <c r="I66" i="30"/>
  <c r="I38" i="22"/>
  <c r="I24" i="22"/>
  <c r="K19" i="33"/>
  <c r="K21" i="33" s="1"/>
  <c r="K72" i="27"/>
  <c r="K69" i="27"/>
  <c r="K74" i="27"/>
  <c r="K73" i="27"/>
  <c r="K67" i="27"/>
  <c r="K71" i="27"/>
  <c r="K31" i="27"/>
  <c r="K23" i="27"/>
  <c r="K11" i="27"/>
  <c r="I36" i="22" l="1"/>
  <c r="I42" i="22"/>
  <c r="I41" i="22"/>
  <c r="I28" i="22"/>
  <c r="K12" i="23"/>
  <c r="K45" i="23" s="1"/>
  <c r="I76" i="24"/>
  <c r="I62" i="24"/>
  <c r="I46" i="24"/>
  <c r="I24" i="24"/>
  <c r="I11" i="24"/>
  <c r="I51" i="30"/>
  <c r="I32" i="30"/>
  <c r="I13" i="30"/>
  <c r="I37" i="22"/>
  <c r="I35" i="22" s="1"/>
  <c r="K9" i="34"/>
  <c r="K19" i="34" s="1"/>
  <c r="K50" i="27"/>
  <c r="K70" i="27"/>
  <c r="K68" i="27" s="1"/>
  <c r="K16" i="23" l="1"/>
  <c r="I44" i="24"/>
  <c r="I9" i="24"/>
  <c r="I9" i="30"/>
  <c r="I77" i="30" s="1"/>
  <c r="I81" i="30" s="1"/>
  <c r="K17" i="23" l="1"/>
  <c r="K25" i="23"/>
  <c r="K33" i="23" s="1"/>
  <c r="K38" i="23" s="1"/>
  <c r="K41" i="23" s="1"/>
  <c r="K42" i="23" s="1"/>
  <c r="I25" i="25"/>
  <c r="I14" i="25"/>
  <c r="I10" i="25"/>
  <c r="J44" i="22" l="1"/>
  <c r="J43" i="22"/>
  <c r="J38" i="22"/>
  <c r="J37" i="22" s="1"/>
  <c r="J37" i="24"/>
  <c r="L50" i="27" l="1"/>
  <c r="L31" i="27"/>
  <c r="L23" i="27"/>
  <c r="L11" i="27"/>
  <c r="J24" i="22"/>
  <c r="L27" i="23"/>
  <c r="L19" i="23"/>
  <c r="L12" i="23"/>
  <c r="L48" i="23" s="1"/>
  <c r="J76" i="24"/>
  <c r="J62" i="24"/>
  <c r="J46" i="24"/>
  <c r="J24" i="24"/>
  <c r="J11" i="24"/>
  <c r="J28" i="22" l="1"/>
  <c r="J42" i="22"/>
  <c r="J41" i="22"/>
  <c r="J36" i="22"/>
  <c r="J35" i="22"/>
  <c r="L45" i="23"/>
  <c r="L51" i="23"/>
  <c r="L16" i="23"/>
  <c r="J44" i="24"/>
  <c r="J9" i="24"/>
  <c r="L25" i="23" l="1"/>
  <c r="L33" i="23" s="1"/>
  <c r="L38" i="23" s="1"/>
  <c r="L41" i="23" s="1"/>
  <c r="L42" i="23" s="1"/>
  <c r="L17" i="23"/>
  <c r="J25" i="25"/>
  <c r="J51" i="30" l="1"/>
  <c r="J32" i="30"/>
  <c r="J66" i="30"/>
  <c r="J13" i="30"/>
  <c r="L9" i="34"/>
  <c r="L14" i="33"/>
  <c r="L9" i="33"/>
  <c r="L19" i="33" l="1"/>
  <c r="L21" i="33" s="1"/>
  <c r="J9" i="30"/>
  <c r="J77" i="30" s="1"/>
  <c r="J81" i="30" s="1"/>
  <c r="L19" i="34"/>
  <c r="J14" i="25" l="1"/>
  <c r="J10" i="25"/>
  <c r="M11" i="27"/>
  <c r="N27" i="23" l="1"/>
  <c r="N19" i="23"/>
  <c r="M27" i="23"/>
  <c r="M19" i="23"/>
  <c r="N14" i="33"/>
  <c r="M9" i="33"/>
  <c r="M14" i="33"/>
  <c r="K43" i="22"/>
  <c r="K44" i="22" s="1"/>
  <c r="K38" i="22"/>
  <c r="K37" i="22" s="1"/>
  <c r="K24" i="22"/>
  <c r="K25" i="25"/>
  <c r="K32" i="30"/>
  <c r="K13" i="30"/>
  <c r="K76" i="24"/>
  <c r="L10" i="25"/>
  <c r="L14" i="25"/>
  <c r="L11" i="24"/>
  <c r="L44" i="22"/>
  <c r="L37" i="22"/>
  <c r="O9" i="34"/>
  <c r="M19" i="33" l="1"/>
  <c r="M21" i="33" s="1"/>
  <c r="K28" i="22"/>
  <c r="O19" i="34"/>
  <c r="N12" i="23"/>
  <c r="M12" i="23"/>
  <c r="N9" i="33"/>
  <c r="N19" i="33" s="1"/>
  <c r="N21" i="33" s="1"/>
  <c r="N23" i="27"/>
  <c r="N31" i="27"/>
  <c r="N11" i="27"/>
  <c r="M31" i="27"/>
  <c r="M23" i="27"/>
  <c r="K41" i="22"/>
  <c r="K42" i="22"/>
  <c r="K36" i="22"/>
  <c r="K35" i="22"/>
  <c r="M9" i="34"/>
  <c r="N9" i="34"/>
  <c r="N19" i="34" s="1"/>
  <c r="K14" i="25"/>
  <c r="K10" i="25"/>
  <c r="K66" i="30"/>
  <c r="K51" i="30"/>
  <c r="K9" i="30"/>
  <c r="K62" i="24"/>
  <c r="K46" i="24"/>
  <c r="K37" i="24"/>
  <c r="K24" i="24" s="1"/>
  <c r="K11" i="24"/>
  <c r="O12" i="23"/>
  <c r="O16" i="23" s="1"/>
  <c r="O27" i="23"/>
  <c r="L66" i="30"/>
  <c r="O50" i="27"/>
  <c r="L24" i="22"/>
  <c r="L42" i="22" s="1"/>
  <c r="O19" i="23"/>
  <c r="L62" i="24"/>
  <c r="L51" i="30"/>
  <c r="L32" i="30"/>
  <c r="L76" i="24"/>
  <c r="L37" i="24"/>
  <c r="L24" i="24" s="1"/>
  <c r="L9" i="24" s="1"/>
  <c r="L46" i="24"/>
  <c r="L13" i="30"/>
  <c r="L9" i="30" l="1"/>
  <c r="L77" i="30" s="1"/>
  <c r="L81" i="30" s="1"/>
  <c r="L41" i="22"/>
  <c r="K9" i="24"/>
  <c r="M16" i="23"/>
  <c r="M25" i="23" s="1"/>
  <c r="M33" i="23" s="1"/>
  <c r="M38" i="23" s="1"/>
  <c r="M41" i="23" s="1"/>
  <c r="M45" i="23"/>
  <c r="N16" i="23"/>
  <c r="N25" i="23" s="1"/>
  <c r="N33" i="23" s="1"/>
  <c r="N38" i="23" s="1"/>
  <c r="N41" i="23" s="1"/>
  <c r="N45" i="23"/>
  <c r="M19" i="34"/>
  <c r="K77" i="30"/>
  <c r="K81" i="30" s="1"/>
  <c r="K44" i="24"/>
  <c r="O25" i="23"/>
  <c r="O33" i="23" s="1"/>
  <c r="O38" i="23" s="1"/>
  <c r="O41" i="23" s="1"/>
  <c r="L28" i="22"/>
  <c r="L44" i="24"/>
  <c r="L35" i="22"/>
  <c r="L36" i="22"/>
  <c r="O14" i="33"/>
  <c r="O75" i="27"/>
  <c r="O74" i="27"/>
  <c r="O73" i="27"/>
  <c r="O72" i="27"/>
  <c r="O71" i="27"/>
  <c r="O70" i="27"/>
  <c r="O69" i="27"/>
  <c r="O67" i="27"/>
  <c r="L25" i="25"/>
  <c r="O68" i="27" l="1"/>
  <c r="O11" i="27"/>
  <c r="O31" i="27"/>
  <c r="O9" i="33"/>
  <c r="O23" i="27"/>
  <c r="O19" i="33"/>
  <c r="O21" i="33" s="1"/>
  <c r="I19" i="33" l="1"/>
  <c r="I21" i="33" s="1"/>
  <c r="H19" i="33"/>
  <c r="H21" i="33" s="1"/>
  <c r="E19" i="33" l="1"/>
  <c r="E21" i="33" s="1"/>
  <c r="B14" i="33" l="1"/>
  <c r="B19" i="33" l="1"/>
  <c r="B21" i="33" s="1"/>
  <c r="B44" i="22" l="1"/>
  <c r="B42" i="22" s="1"/>
  <c r="B41" i="22"/>
</calcChain>
</file>

<file path=xl/sharedStrings.xml><?xml version="1.0" encoding="utf-8"?>
<sst xmlns="http://schemas.openxmlformats.org/spreadsheetml/2006/main" count="1344" uniqueCount="396">
  <si>
    <t>ATIVO</t>
  </si>
  <si>
    <t>4T16</t>
  </si>
  <si>
    <t>3T16</t>
  </si>
  <si>
    <t>2T16</t>
  </si>
  <si>
    <t>1T16</t>
  </si>
  <si>
    <t>4T15</t>
  </si>
  <si>
    <t>3T15</t>
  </si>
  <si>
    <t>2T15</t>
  </si>
  <si>
    <t>1T15</t>
  </si>
  <si>
    <t>4T14</t>
  </si>
  <si>
    <t>3T14</t>
  </si>
  <si>
    <t>2T14</t>
  </si>
  <si>
    <t>1T14</t>
  </si>
  <si>
    <t>4T13</t>
  </si>
  <si>
    <t>3T13</t>
  </si>
  <si>
    <t>2T13</t>
  </si>
  <si>
    <t>1T13</t>
  </si>
  <si>
    <t>CIRCULANTE</t>
  </si>
  <si>
    <t>Aplicações financeiras</t>
  </si>
  <si>
    <t>-</t>
  </si>
  <si>
    <t>Estoques</t>
  </si>
  <si>
    <t>Tributos a recuperar</t>
  </si>
  <si>
    <t>Imposto de Renda e Contribuição Social</t>
  </si>
  <si>
    <t>Outros ativos</t>
  </si>
  <si>
    <t>NÃO CIRCULANTE</t>
  </si>
  <si>
    <t>Depósitos Judiciais</t>
  </si>
  <si>
    <t>Investimentos</t>
  </si>
  <si>
    <t>Imobilizado</t>
  </si>
  <si>
    <t>Intangível</t>
  </si>
  <si>
    <t>Ativos Biológicos</t>
  </si>
  <si>
    <t>Empréstimos e financiamentos</t>
  </si>
  <si>
    <t>Fornecedores</t>
  </si>
  <si>
    <t>Salários e contribuições sociais</t>
  </si>
  <si>
    <t>Tributos a recolher</t>
  </si>
  <si>
    <t>Partes Relacionadas</t>
  </si>
  <si>
    <t>Dividendos a pagar</t>
  </si>
  <si>
    <t>Instrumentos financeiros derivativos</t>
  </si>
  <si>
    <t>Outros passivos</t>
  </si>
  <si>
    <t>Provisão para contingências</t>
  </si>
  <si>
    <t>Adiantamento para futuro aumento de capital</t>
  </si>
  <si>
    <t>PATRIMÔNIO LÍQUIDO</t>
  </si>
  <si>
    <t>Capital social</t>
  </si>
  <si>
    <t>Reserva de reavaliação</t>
  </si>
  <si>
    <t>Ajustes de avaliação patrimonial</t>
  </si>
  <si>
    <t>Reserva de Lucros</t>
  </si>
  <si>
    <t>Reserva para orçamento de capital</t>
  </si>
  <si>
    <t>Ações em Tesouraria</t>
  </si>
  <si>
    <t>Opções Outorgadas</t>
  </si>
  <si>
    <t>1T17</t>
  </si>
  <si>
    <t>Receita Bruta</t>
  </si>
  <si>
    <t>Deduções da Receita Bruta</t>
  </si>
  <si>
    <t>Receita Líquida</t>
  </si>
  <si>
    <t>Custo dos Produtos Vendidos (CPV)</t>
  </si>
  <si>
    <t>Lucro Bruto</t>
  </si>
  <si>
    <t>Despesas com Vendas</t>
  </si>
  <si>
    <t>Resultado de Equivalência Patrimonial</t>
  </si>
  <si>
    <t>Lucro (Prejuízo) Líquido antes da Participação dos Minoritários</t>
  </si>
  <si>
    <t>Participação dos Minoritários</t>
  </si>
  <si>
    <t>Lucro líquido (Prejuízo) do Período</t>
  </si>
  <si>
    <t>EBITDA</t>
  </si>
  <si>
    <t>EBITDA Ajustado</t>
  </si>
  <si>
    <t>2T17</t>
  </si>
  <si>
    <t>3T17</t>
  </si>
  <si>
    <t>4T17</t>
  </si>
  <si>
    <t>1T18</t>
  </si>
  <si>
    <t>Redutora de Capital</t>
  </si>
  <si>
    <t>2T18</t>
  </si>
  <si>
    <t>Participação dos acionistas não controladores</t>
  </si>
  <si>
    <t>3T18</t>
  </si>
  <si>
    <t>4T18</t>
  </si>
  <si>
    <t>Performance</t>
  </si>
  <si>
    <t>1T19</t>
  </si>
  <si>
    <t xml:space="preserve">Negócios Imobiliários </t>
  </si>
  <si>
    <t xml:space="preserve">Produtos </t>
  </si>
  <si>
    <t xml:space="preserve">Mercado Doméstico </t>
  </si>
  <si>
    <t xml:space="preserve">Mercado Externo </t>
  </si>
  <si>
    <t xml:space="preserve">Consolidado </t>
  </si>
  <si>
    <t>Endividamento</t>
  </si>
  <si>
    <t>Dados da Safra</t>
  </si>
  <si>
    <t xml:space="preserve">Número de usinas </t>
  </si>
  <si>
    <t>2T19</t>
  </si>
  <si>
    <t>6M19</t>
  </si>
  <si>
    <t>Energia Elétrica</t>
  </si>
  <si>
    <t>Outros</t>
  </si>
  <si>
    <t>Negócios Imobiliários</t>
  </si>
  <si>
    <t>Etanol</t>
  </si>
  <si>
    <r>
      <t xml:space="preserve">Açúcar </t>
    </r>
    <r>
      <rPr>
        <sz val="10"/>
        <color indexed="8"/>
        <rFont val="Century Gothic"/>
        <family val="2"/>
      </rPr>
      <t>(Ton)</t>
    </r>
  </si>
  <si>
    <t>Energia Elétrica (MWh)</t>
  </si>
  <si>
    <t>Etanol (m³)</t>
  </si>
  <si>
    <t>RNA (Kg)</t>
  </si>
  <si>
    <r>
      <t xml:space="preserve">Endividamento </t>
    </r>
    <r>
      <rPr>
        <b/>
        <sz val="10"/>
        <color indexed="8"/>
        <rFont val="Century Gothic"/>
        <family val="2"/>
      </rPr>
      <t>(milhares de R$)</t>
    </r>
  </si>
  <si>
    <r>
      <t xml:space="preserve">Perfil do Endividamento Bruto </t>
    </r>
    <r>
      <rPr>
        <b/>
        <sz val="10"/>
        <color indexed="8"/>
        <rFont val="Century Gothic"/>
        <family val="2"/>
      </rPr>
      <t>(milhares de R$)</t>
    </r>
  </si>
  <si>
    <r>
      <t xml:space="preserve">Moeda Nacional </t>
    </r>
    <r>
      <rPr>
        <sz val="10"/>
        <color indexed="8"/>
        <rFont val="Century Gothic"/>
        <family val="2"/>
      </rPr>
      <t>(%)</t>
    </r>
  </si>
  <si>
    <r>
      <t xml:space="preserve">Moeda Estrangeira </t>
    </r>
    <r>
      <rPr>
        <sz val="10"/>
        <color indexed="8"/>
        <rFont val="Century Gothic"/>
        <family val="2"/>
      </rPr>
      <t>(%)</t>
    </r>
  </si>
  <si>
    <r>
      <t xml:space="preserve">Curto Prazo </t>
    </r>
    <r>
      <rPr>
        <sz val="10"/>
        <color indexed="8"/>
        <rFont val="Century Gothic"/>
        <family val="2"/>
      </rPr>
      <t>(%)</t>
    </r>
  </si>
  <si>
    <r>
      <t xml:space="preserve">Longo Prazo </t>
    </r>
    <r>
      <rPr>
        <sz val="10"/>
        <color indexed="8"/>
        <rFont val="Century Gothic"/>
        <family val="2"/>
      </rPr>
      <t>(%)</t>
    </r>
  </si>
  <si>
    <t>PESA</t>
  </si>
  <si>
    <t>Crédito Rural</t>
  </si>
  <si>
    <t>ACC (Adiantamento de Contrato de Câmbio)</t>
  </si>
  <si>
    <t>PPE (Pré-Pagamento de Exportação)</t>
  </si>
  <si>
    <t>NCE (Nota de Crédito de Exportação)</t>
  </si>
  <si>
    <t>Obrigações decorrentes de Aquisições - Outros</t>
  </si>
  <si>
    <t>Dívida Bruta Total</t>
  </si>
  <si>
    <t>Disponibilidades</t>
  </si>
  <si>
    <t>Dívida Líquida</t>
  </si>
  <si>
    <t>MOEDA</t>
  </si>
  <si>
    <t>Moeda Nacional</t>
  </si>
  <si>
    <t>Moeda Estrangeira</t>
  </si>
  <si>
    <t>Curto Prazo</t>
  </si>
  <si>
    <t>Longo Prazo</t>
  </si>
  <si>
    <t>PRAZO</t>
  </si>
  <si>
    <t>Demonstração do Resultado (milhares de R$)</t>
  </si>
  <si>
    <t>Receitas financeiras</t>
  </si>
  <si>
    <t>Despesas financeiras</t>
  </si>
  <si>
    <t>EBIT Ajustado</t>
  </si>
  <si>
    <t>Balanço Patrimonial (milhares de R$)</t>
  </si>
  <si>
    <t>Caixa e equivalentes de caixa</t>
  </si>
  <si>
    <t>Dividendos a Receber</t>
  </si>
  <si>
    <t>Imposto de renda e contribuição social diferidos</t>
  </si>
  <si>
    <t>Permanente</t>
  </si>
  <si>
    <t>2016/17¹</t>
  </si>
  <si>
    <t>2014/15³</t>
  </si>
  <si>
    <t>2015/16³</t>
  </si>
  <si>
    <t>Própria</t>
  </si>
  <si>
    <t>Terceiros</t>
  </si>
  <si>
    <t>Colheita Mecanizada</t>
  </si>
  <si>
    <t>ATR Médio (kg/ton)</t>
  </si>
  <si>
    <t>Produção</t>
  </si>
  <si>
    <t>Açúcar (mil toneladas)</t>
  </si>
  <si>
    <t>Etanol (mil m³)</t>
  </si>
  <si>
    <t>12M18</t>
  </si>
  <si>
    <t>9M18</t>
  </si>
  <si>
    <t>6M18</t>
  </si>
  <si>
    <t>12M17</t>
  </si>
  <si>
    <t>9M17</t>
  </si>
  <si>
    <t>6M17</t>
  </si>
  <si>
    <t>12M16</t>
  </si>
  <si>
    <t>9M16</t>
  </si>
  <si>
    <t>6M16</t>
  </si>
  <si>
    <t>12M15</t>
  </si>
  <si>
    <t>9M15</t>
  </si>
  <si>
    <t>6M15</t>
  </si>
  <si>
    <t>12M14</t>
  </si>
  <si>
    <t>9M14</t>
  </si>
  <si>
    <t>6M14</t>
  </si>
  <si>
    <t>12M13</t>
  </si>
  <si>
    <t>9M13</t>
  </si>
  <si>
    <t>6M13</t>
  </si>
  <si>
    <t>34% - 66%</t>
  </si>
  <si>
    <t>47% - 53%</t>
  </si>
  <si>
    <t>50% - 50%</t>
  </si>
  <si>
    <t>48% - 52%</t>
  </si>
  <si>
    <t>54% - 46%</t>
  </si>
  <si>
    <t>51% - 49%</t>
  </si>
  <si>
    <t>49% - 51%</t>
  </si>
  <si>
    <t>57% - 43%</t>
  </si>
  <si>
    <t>56% - 44%</t>
  </si>
  <si>
    <r>
      <t>1</t>
    </r>
    <r>
      <rPr>
        <i/>
        <sz val="10"/>
        <rFont val="Century Gothic"/>
        <family val="2"/>
      </rPr>
      <t xml:space="preserve"> - Considera participação de 50,95% no capital da Nova Fronteira Bioenergia S.A.</t>
    </r>
  </si>
  <si>
    <r>
      <t>2</t>
    </r>
    <r>
      <rPr>
        <i/>
        <sz val="10"/>
        <rFont val="Century Gothic"/>
        <family val="2"/>
      </rPr>
      <t xml:space="preserve"> - Considera participação de 50,95% no capital da Nova Fronteira Bioenergia S.A. e 32,18% na Santa Cruz S.A.</t>
    </r>
  </si>
  <si>
    <r>
      <t>3</t>
    </r>
    <r>
      <rPr>
        <i/>
        <sz val="10"/>
        <rFont val="Century Gothic"/>
        <family val="2"/>
      </rPr>
      <t xml:space="preserve"> - Considera participação de 50,95% no capital da Nova Fronteira Bioenergia S.A., e 100% na Santa Cruz S.A.</t>
    </r>
  </si>
  <si>
    <t>36% - 64%</t>
  </si>
  <si>
    <t>Fluxo de Caixa Consolidado (milhares de R$)</t>
  </si>
  <si>
    <t>Fluxos de Caixa das Atividades Operacionais</t>
  </si>
  <si>
    <t>Imposto de renda e contribuição social pagos</t>
  </si>
  <si>
    <t>Ajustes</t>
  </si>
  <si>
    <t>Depreciação e amortização</t>
  </si>
  <si>
    <t>Amortização de contratos de energia</t>
  </si>
  <si>
    <t>Resultado de equivalência patrimonial</t>
  </si>
  <si>
    <t>Resultado de investimento e imobilizado baixados</t>
  </si>
  <si>
    <t>Juros, variações monetárias e cambiais, líquidas</t>
  </si>
  <si>
    <t>Ajuste a valor presente e outros</t>
  </si>
  <si>
    <t>Resultado de venda de participação societária</t>
  </si>
  <si>
    <t>Variações nos Ativos e Passivos</t>
  </si>
  <si>
    <t>Contas a receber de clientes</t>
  </si>
  <si>
    <t>Tributos parcelados</t>
  </si>
  <si>
    <t>Fluxos de Caixa das Atividades de Investimentos</t>
  </si>
  <si>
    <t>Aplicação de recursos em investimentos</t>
  </si>
  <si>
    <t>Adições ao imobilizado e intangível</t>
  </si>
  <si>
    <t>Recebimento de dividendos</t>
  </si>
  <si>
    <t>Amortização de financiamentos - terceiros</t>
  </si>
  <si>
    <t>Alienação de ações em tesouraria</t>
  </si>
  <si>
    <t>Deságio apurado em compra de investimentos</t>
  </si>
  <si>
    <t>Variação por aquisição e venda de participação societária</t>
  </si>
  <si>
    <t>Dados Operacionais Acumulados</t>
  </si>
  <si>
    <t>2013/14²</t>
  </si>
  <si>
    <t>2012/13²</t>
  </si>
  <si>
    <t>9M19</t>
  </si>
  <si>
    <t>3T19</t>
  </si>
  <si>
    <t>2017/18</t>
  </si>
  <si>
    <t>2018/19</t>
  </si>
  <si>
    <t>Ativos biológicos</t>
  </si>
  <si>
    <t>BNDES/FINAME</t>
  </si>
  <si>
    <t>Ganho de capital em investimento controlado em conjunto</t>
  </si>
  <si>
    <t>Manutenção</t>
  </si>
  <si>
    <t>Tratos Culturais</t>
  </si>
  <si>
    <t>Total</t>
  </si>
  <si>
    <t>Modernização/Expansão</t>
  </si>
  <si>
    <t>4T19</t>
  </si>
  <si>
    <t>12M19</t>
  </si>
  <si>
    <t>Obrigações decorrentes de Aquisições - LOP</t>
  </si>
  <si>
    <t>Capex (milhares de R$)</t>
  </si>
  <si>
    <t>1T20</t>
  </si>
  <si>
    <t>Direito de uso</t>
  </si>
  <si>
    <t>Energia Exportada (mil MWh)</t>
  </si>
  <si>
    <t>* A partir do 1T20, a Companhia passou a adotar a contabilização dos contratos agrários seguindo o IFRS 16</t>
  </si>
  <si>
    <t>Arrendamentos a pagar</t>
  </si>
  <si>
    <t>Parceria agrícola a pagar</t>
  </si>
  <si>
    <t>Tributos com exigibilidade suspensa</t>
  </si>
  <si>
    <t>41% - 59%</t>
  </si>
  <si>
    <t>2T20</t>
  </si>
  <si>
    <t>Despesas Gerais e Administrativas</t>
  </si>
  <si>
    <t>6M20</t>
  </si>
  <si>
    <t>39% - 61%</t>
  </si>
  <si>
    <t>3T20</t>
  </si>
  <si>
    <t>9M20</t>
  </si>
  <si>
    <t>2019/20</t>
  </si>
  <si>
    <t>37% - 63%</t>
  </si>
  <si>
    <t>PASSIVO E PATRIMÔNIO LÍQUIDO</t>
  </si>
  <si>
    <t>4T20</t>
  </si>
  <si>
    <t>12M20</t>
  </si>
  <si>
    <t xml:space="preserve">Produção de etanol (mil m³) </t>
  </si>
  <si>
    <r>
      <t xml:space="preserve">Cana-de-açúcar processada </t>
    </r>
    <r>
      <rPr>
        <sz val="10"/>
        <color indexed="8"/>
        <rFont val="Century Gothic"/>
        <family val="2"/>
      </rPr>
      <t>(milhões de ton)</t>
    </r>
  </si>
  <si>
    <r>
      <t xml:space="preserve">Produção de açúcar </t>
    </r>
    <r>
      <rPr>
        <sz val="10"/>
        <color indexed="8"/>
        <rFont val="Century Gothic"/>
        <family val="2"/>
      </rPr>
      <t>(milhares de ton)</t>
    </r>
  </si>
  <si>
    <t xml:space="preserve"> Receitas (despesas) operacionais </t>
  </si>
  <si>
    <t xml:space="preserve"> Resultado financeiro </t>
  </si>
  <si>
    <t>Reserva de Capital</t>
  </si>
  <si>
    <t>Desempenho de Vendas (milhares de R$)</t>
  </si>
  <si>
    <t>Mercado Doméstico</t>
  </si>
  <si>
    <t>Mercado Externo</t>
  </si>
  <si>
    <t>Constituição de provisão para contingências, líquidas</t>
  </si>
  <si>
    <t>Imposto de renda e contribuição social</t>
  </si>
  <si>
    <t>Pagamento de juros sobre empréstimos e financiamentos</t>
  </si>
  <si>
    <t>Outras receitas, líquidas</t>
  </si>
  <si>
    <t>Lucro operacional</t>
  </si>
  <si>
    <t>Lucro antes do imposto de renda e da contribuição social</t>
  </si>
  <si>
    <t>Caixa e equivalentes de caixa incorporado de controlada</t>
  </si>
  <si>
    <t>Fluxo de Caixa das Atividades de Financiamento</t>
  </si>
  <si>
    <t>1T21</t>
  </si>
  <si>
    <t>Levedura</t>
  </si>
  <si>
    <t>Levedura (Ton)</t>
  </si>
  <si>
    <t>2T21</t>
  </si>
  <si>
    <t>6M21</t>
  </si>
  <si>
    <t xml:space="preserve">Aumento (redução) de caixa e equivalentes de caixa, líquido </t>
  </si>
  <si>
    <t>1 - A Receita Líquida exclui o efeito de Hedge Accounting de dívida em moeda estrangeira e PPA USC e a partir do 1T21 inclui a Receita Financeira de Negócios Imobiliários</t>
  </si>
  <si>
    <t>2- A partir do 1T21, passamos a detalhar em uma linha específica a receita líquida relacionada à comercialização de levedura, que até então, sempre foi alocada na linha ‘Outros’.</t>
  </si>
  <si>
    <t>Caixa e equivalentes de caixa no início do período</t>
  </si>
  <si>
    <t>Caixa e equivalentes de caixa no final do período</t>
  </si>
  <si>
    <t>Cana Própria - Parceiros</t>
  </si>
  <si>
    <t>Industrial</t>
  </si>
  <si>
    <t>Outros Produtos</t>
  </si>
  <si>
    <t>Total do CPV</t>
  </si>
  <si>
    <t>Custo Unitário (CPV açúcar e etanol/ATR)</t>
  </si>
  <si>
    <t>Reintegra</t>
  </si>
  <si>
    <t>Custo dos Produtos Vendidos (CPV) - Caixa (milhares de R$)</t>
  </si>
  <si>
    <t>2020/21</t>
  </si>
  <si>
    <t>9M21</t>
  </si>
  <si>
    <t>3T21</t>
  </si>
  <si>
    <t>3- A partir do 3T21 passamos a detalhar em uma linha específica a receita líquida relacionada à comercialização de CBIOs</t>
  </si>
  <si>
    <t>CBIOs</t>
  </si>
  <si>
    <t>Devolução de Capital</t>
  </si>
  <si>
    <t>12M21</t>
  </si>
  <si>
    <t>4T21</t>
  </si>
  <si>
    <t>1T22</t>
  </si>
  <si>
    <t>Debêntures</t>
  </si>
  <si>
    <t>6M22</t>
  </si>
  <si>
    <t>2T22</t>
  </si>
  <si>
    <t>9M22</t>
  </si>
  <si>
    <t>3T22</t>
  </si>
  <si>
    <t>2021/22</t>
  </si>
  <si>
    <t>12M22</t>
  </si>
  <si>
    <t>4T22</t>
  </si>
  <si>
    <r>
      <t xml:space="preserve">Margem EBIT Ajustada </t>
    </r>
    <r>
      <rPr>
        <i/>
        <sz val="10"/>
        <color indexed="8"/>
        <rFont val="Century Gothic"/>
        <family val="2"/>
      </rPr>
      <t>(%)</t>
    </r>
  </si>
  <si>
    <r>
      <t xml:space="preserve">Margem EBITDA Ajustada </t>
    </r>
    <r>
      <rPr>
        <i/>
        <sz val="10"/>
        <color indexed="8"/>
        <rFont val="Century Gothic"/>
        <family val="2"/>
      </rPr>
      <t>(%)</t>
    </r>
  </si>
  <si>
    <r>
      <t xml:space="preserve">Margem EBITDA </t>
    </r>
    <r>
      <rPr>
        <i/>
        <sz val="10"/>
        <color indexed="8"/>
        <rFont val="Century Gothic"/>
        <family val="2"/>
      </rPr>
      <t>(%)</t>
    </r>
  </si>
  <si>
    <r>
      <t xml:space="preserve">Margem Líquida </t>
    </r>
    <r>
      <rPr>
        <i/>
        <sz val="10"/>
        <color indexed="8"/>
        <rFont val="Century Gothic"/>
        <family val="2"/>
      </rPr>
      <t>(%)</t>
    </r>
  </si>
  <si>
    <r>
      <t xml:space="preserve">Margem Bruta </t>
    </r>
    <r>
      <rPr>
        <i/>
        <sz val="10"/>
        <color indexed="8"/>
        <rFont val="Century Gothic"/>
        <family val="2"/>
      </rPr>
      <t>(%)</t>
    </r>
  </si>
  <si>
    <t>1T23</t>
  </si>
  <si>
    <t>44% - 56%</t>
  </si>
  <si>
    <t>6M23</t>
  </si>
  <si>
    <t>45% - 55%</t>
  </si>
  <si>
    <t>2T23</t>
  </si>
  <si>
    <t>Aquisição de Participações Societárias</t>
  </si>
  <si>
    <t>Obrigações com a Copersucar</t>
  </si>
  <si>
    <t xml:space="preserve">Empréstimos e financiamentos </t>
  </si>
  <si>
    <t>3T23</t>
  </si>
  <si>
    <t>9M23</t>
  </si>
  <si>
    <t>Recebimento de recursos pela venda de imobilizado</t>
  </si>
  <si>
    <t>4T23</t>
  </si>
  <si>
    <t>12M23</t>
  </si>
  <si>
    <t>2022/23</t>
  </si>
  <si>
    <t>ATR Produzido (mil tons)</t>
  </si>
  <si>
    <t>Custos Agrícolas</t>
  </si>
  <si>
    <t>IR e contribuição social - diferidos</t>
  </si>
  <si>
    <t>Variação no valor justo de ativos biológicos, produtos agrícolas e CBIOs</t>
  </si>
  <si>
    <t>Variações monetárias e cambiais, líquidas</t>
  </si>
  <si>
    <t>Derivativos</t>
  </si>
  <si>
    <t>3M24</t>
  </si>
  <si>
    <t>3M22</t>
  </si>
  <si>
    <t>3M23</t>
  </si>
  <si>
    <t>3M21</t>
  </si>
  <si>
    <t>3M20</t>
  </si>
  <si>
    <t>3M19</t>
  </si>
  <si>
    <t>3M18</t>
  </si>
  <si>
    <t>3M17</t>
  </si>
  <si>
    <t>3M16</t>
  </si>
  <si>
    <t>3M15</t>
  </si>
  <si>
    <t>3M14</t>
  </si>
  <si>
    <t>3M13</t>
  </si>
  <si>
    <t>Cana processada (mil tons)</t>
  </si>
  <si>
    <t>Milho Processado (mil tons)</t>
  </si>
  <si>
    <t>Cana-de-açúcar</t>
  </si>
  <si>
    <t>Milho</t>
  </si>
  <si>
    <t>DDGS (mil tons)</t>
  </si>
  <si>
    <t>1T24</t>
  </si>
  <si>
    <t>Cana</t>
  </si>
  <si>
    <t>DDGS</t>
  </si>
  <si>
    <t xml:space="preserve">Açúcar </t>
  </si>
  <si>
    <t>Receita Líquida - Cana</t>
  </si>
  <si>
    <t>Receita Líquida - Milho</t>
  </si>
  <si>
    <t>DDGS (Ton)</t>
  </si>
  <si>
    <t>Processamento de Milho</t>
  </si>
  <si>
    <t>Compra de Milho</t>
  </si>
  <si>
    <t>Mix Açúcar - Etanol (Cana-de-Açúcar)</t>
  </si>
  <si>
    <t>Mix Açúcar - Etanol (Consolidado)</t>
  </si>
  <si>
    <t>46% - 54%</t>
  </si>
  <si>
    <t>44% - 46%</t>
  </si>
  <si>
    <t>6M24</t>
  </si>
  <si>
    <t>2T24</t>
  </si>
  <si>
    <t>Cana Própria</t>
  </si>
  <si>
    <t>Outros Recebimentos</t>
  </si>
  <si>
    <t>ATR Vendido Ex Milho e revenda (mil tons)</t>
  </si>
  <si>
    <t>9M24</t>
  </si>
  <si>
    <t>3T24</t>
  </si>
  <si>
    <t>12M24</t>
  </si>
  <si>
    <t>4T24</t>
  </si>
  <si>
    <t>Reversão de provisões para perdas de crédito de liquidação duvidosa</t>
  </si>
  <si>
    <t>Cana-de-Açúcar</t>
  </si>
  <si>
    <t>2023/24</t>
  </si>
  <si>
    <t>Manutenção Não Recorrente</t>
  </si>
  <si>
    <t>x</t>
  </si>
  <si>
    <t>3M25</t>
  </si>
  <si>
    <t>1T25</t>
  </si>
  <si>
    <t>Recompra de ações</t>
  </si>
  <si>
    <t>Efeito da variação cambial sobre caixa e equivalentes de caixa</t>
  </si>
  <si>
    <t>Dívida Líquida / EBITDA Aj. LTM - BRL</t>
  </si>
  <si>
    <t>6M25</t>
  </si>
  <si>
    <t>2T25</t>
  </si>
  <si>
    <t>42% - 58%</t>
  </si>
  <si>
    <t>Lucros acumulados</t>
  </si>
  <si>
    <t>IR e contribuição social - corrente</t>
  </si>
  <si>
    <t>9M25</t>
  </si>
  <si>
    <t>Produtividade no período (ton/ha)</t>
  </si>
  <si>
    <t>3T25</t>
  </si>
  <si>
    <t>Ativos biológicos colhidos</t>
  </si>
  <si>
    <t>Provisão para contingências (liquidações)</t>
  </si>
  <si>
    <t>Adições ao plantio e tratos (ativo)</t>
  </si>
  <si>
    <t>Pagamento de arrendamento e parceria agrícola</t>
  </si>
  <si>
    <t>Captação de  financiamentos - terceiros</t>
  </si>
  <si>
    <t>Pagamento de dividendos e juros sob capital próprio</t>
  </si>
  <si>
    <t>12M25</t>
  </si>
  <si>
    <t>4T25</t>
  </si>
  <si>
    <t>40% - 60%</t>
  </si>
  <si>
    <t>3M26</t>
  </si>
  <si>
    <t>1T26</t>
  </si>
  <si>
    <t>6M26</t>
  </si>
  <si>
    <t>2T26</t>
  </si>
  <si>
    <t>Adiantamento a fornecedores</t>
  </si>
  <si>
    <t>Outros recebimentos de investidas</t>
  </si>
  <si>
    <t>9M26</t>
  </si>
  <si>
    <t>3T26</t>
  </si>
  <si>
    <t>Direitos com a Copersucar</t>
  </si>
  <si>
    <t>12M26</t>
  </si>
  <si>
    <t>4T26</t>
  </si>
  <si>
    <t>Plantio de Cana</t>
  </si>
  <si>
    <t>Manutenção Entressafra/Outros</t>
  </si>
  <si>
    <t>A partir do 4T20, a Companhia passou a detalhar o Capex de 'Ambiental/Legal'. Por este motivo, em 2020, a soma entre linhas dos investimentos em 'Melhoria Operacional' dos trimestres não é conciliável com o resultado do ano.</t>
  </si>
  <si>
    <t>Melhoria Operacional</t>
  </si>
  <si>
    <t>Certificado de Recebíveis do Agronegócio - CRA</t>
  </si>
  <si>
    <t>International Finance Corporation - IFC</t>
  </si>
  <si>
    <t>Capital de Giro/ NCE - Nota de Crédito de Exportação</t>
  </si>
  <si>
    <t>Contas a receber</t>
  </si>
  <si>
    <t>Instrumentos finaceiros derivativos</t>
  </si>
  <si>
    <t>Adiantamento a clientes</t>
  </si>
  <si>
    <t xml:space="preserve">Imposto de renda e contribuição social </t>
  </si>
  <si>
    <t>Arrendamento Mercantil</t>
  </si>
  <si>
    <t>Obrigações - Copersucar</t>
  </si>
  <si>
    <t>I.R e C.S diferidos</t>
  </si>
  <si>
    <t>Lucro líquido do período</t>
  </si>
  <si>
    <t>Tributos com exigibilidade suspensa - Atualização</t>
  </si>
  <si>
    <t>Provisão para perdas na realização dos estoques</t>
  </si>
  <si>
    <t>Aquisição de ativos Nova Egito</t>
  </si>
  <si>
    <t>Açúcar</t>
  </si>
  <si>
    <t>43% - 57%</t>
  </si>
  <si>
    <t>1T27</t>
  </si>
  <si>
    <t>3M27</t>
  </si>
  <si>
    <t>Investimentos (resgates) em aplicações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</si>
</sst>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-[$R$-416]\ * #,##0.0_-;\-[$R$-416]\ * #,##0.0_-;_-[$R$-416]\ * &quot;-&quot;??_-;_-@_-"/>
    <numFmt numFmtId="167" formatCode="0.0%"/>
    <numFmt numFmtId="168" formatCode="0.0"/>
    <numFmt numFmtId="169" formatCode="#,##0.0"/>
    <numFmt numFmtId="170" formatCode="_ * #,##0.00_ ;_ * \-#,##0.00_ ;_ * &quot;-&quot;??_ ;_ @_ "/>
    <numFmt numFmtId="171" formatCode="0%_);\(0%\)"/>
    <numFmt numFmtId="172" formatCode="_-* #,##0\ &quot;zł&quot;_-;\-* #,##0\ &quot;zł&quot;_-;_-* &quot;-&quot;\ &quot;zł&quot;_-;_-@_-"/>
    <numFmt numFmtId="173" formatCode="_-* #,##0.00\ &quot;zł&quot;_-;\-* #,##0.00\ &quot;zł&quot;_-;_-* &quot;-&quot;??\ &quot;zł&quot;_-;_-@_-"/>
    <numFmt numFmtId="174" formatCode="_(* #,##0_);_(* \(#,##0\);_(* &quot;-&quot;_);_(@_)"/>
    <numFmt numFmtId="175" formatCode="_([$€-2]* #,##0.00_);_([$€-2]* \(#,##0.00\);_([$€-2]* &quot;-&quot;??_)"/>
    <numFmt numFmtId="176" formatCode="_ * #,##0_)_C_r_$_ ;_ * \(#,##0\)_C_r_$_ ;_ * &quot;-&quot;_)_C_r_$_ ;_ @_ "/>
    <numFmt numFmtId="177" formatCode="_ * #,##0_)&quot;Cr$&quot;_ ;_ * \(#,##0\)&quot;Cr$&quot;_ ;_ * &quot;-&quot;_)&quot;Cr$&quot;_ ;_ @_ "/>
    <numFmt numFmtId="178" formatCode="#,##0.0\ \x"/>
    <numFmt numFmtId="179" formatCode="_(* #,##0.0_);_(* \(#,##0.0\);_(* &quot;-&quot;_);_(@_)"/>
    <numFmt numFmtId="180" formatCode="&quot;£&quot;_(#,##0.00_);&quot;£&quot;\(#,##0.00\)"/>
    <numFmt numFmtId="181" formatCode="_([$€]* #,##0.00_);_([$€]* \(#,##0.00\);_([$€]* &quot;-&quot;??_);_(@_)"/>
    <numFmt numFmtId="182" formatCode="#,##0.0_);\(#,##0.0\);#,##0.0_);@_)"/>
    <numFmt numFmtId="183" formatCode="#,##0.0_)\x;\(#,##0.0\)\x;0.0_)\x;@_)_x"/>
    <numFmt numFmtId="184" formatCode="#,##0_);\(#,##0\);0_._0_)"/>
    <numFmt numFmtId="185" formatCode="@&quot; ($)&quot;"/>
    <numFmt numFmtId="186" formatCode="0.00%;\(0.00\)%"/>
    <numFmt numFmtId="187" formatCode="_(* 0%_);_(* \(0%\);_(* &quot;- &quot;_);_(@_)"/>
    <numFmt numFmtId="188" formatCode="_(* #,##0_);_(* \(#,##0\);_(* &quot;- &quot;_);_(@_)"/>
    <numFmt numFmtId="189" formatCode="@&quot; (%)&quot;"/>
    <numFmt numFmtId="190" formatCode="@&quot; (£)&quot;"/>
    <numFmt numFmtId="191" formatCode="@&quot; (¥)&quot;"/>
    <numFmt numFmtId="192" formatCode="@&quot; (€)&quot;"/>
    <numFmt numFmtId="193" formatCode="@&quot; (x)&quot;"/>
    <numFmt numFmtId="194" formatCode="0.0_)\%;\(0.0\)\%;0.0_)\%;@_)_%"/>
    <numFmt numFmtId="195" formatCode="#,##0.0_)_%;\(#,##0.0\)_%;0.0_)_%;@_)_%"/>
    <numFmt numFmtId="196" formatCode="#,##0.0_x;\(#,##0.0\)_x;0.0_x;@_x"/>
    <numFmt numFmtId="197" formatCode="#,##0.0_x_x;\(#,##0.0\)_x_x;0.0_x_x;@_x_x"/>
    <numFmt numFmtId="198" formatCode="#,##0.0_x_x_x;\(#,##0.0\)_x_x_x;0.0_x_x_x;@_x_x_x"/>
    <numFmt numFmtId="199" formatCode="#,##0.0_x_x_x_x;\(#,##0.0\)_x_x_x_x;0.0_x_x_x_x;@_x_x_x_x"/>
    <numFmt numFmtId="200" formatCode="#,##0.00_x;\(#,##0.00\)_x;0.00_x;@_x"/>
    <numFmt numFmtId="201" formatCode="_-* #,##0.0_-_x;\-* #,##0.0_-_x;_-* &quot;-&quot;??_-_x;_-@_-_x"/>
    <numFmt numFmtId="202" formatCode="#,##0.00_x_x;\(#,##0.00\)_x_x;0_x_x;@_x_x"/>
    <numFmt numFmtId="203" formatCode="#,##0.00_x_x_x;\(#,##0.00\)_x_x_x;0.00_x_x_x;@_x_x_x"/>
    <numFmt numFmtId="204" formatCode="#,##0.00_x_x_x_x;\(#,##0.00\)_x_x_x_x;0.00_x_x_x_x;@_x_x_x_x"/>
    <numFmt numFmtId="205" formatCode="#,##0_);\(#,##0\);0"/>
    <numFmt numFmtId="206" formatCode="#,##0_)\x;\(#,##0\)\x;0_)\x;@_)_x"/>
    <numFmt numFmtId="207" formatCode="#,##0_);\(#,##0\);0__"/>
    <numFmt numFmtId="208" formatCode="#,##0_x;\(#,##0\)_x;0_x;@_x"/>
    <numFmt numFmtId="209" formatCode="#,##0.000000_);\(#,##0.000000\)"/>
    <numFmt numFmtId="210" formatCode="#,##0_x_x;\(#,##0\)_x_x;0_x_x;@_x_x"/>
    <numFmt numFmtId="211" formatCode="#,##0;\(#,##0\)"/>
    <numFmt numFmtId="212" formatCode="#,##0_x_x_x;\(#,##0\)_x_x_x;0_x_x_x;@_x_x_x"/>
    <numFmt numFmtId="213" formatCode="_(* #,##0.000_);_(* \(#,##0.000\);_(* &quot;0.0&quot;_);_(@_)"/>
    <numFmt numFmtId="214" formatCode="#,##0_);\(#,##0\);0__\)"/>
    <numFmt numFmtId="215" formatCode="0.000000"/>
    <numFmt numFmtId="216" formatCode="#,##0.0_);\(#,##0.0\)"/>
    <numFmt numFmtId="217" formatCode="General_)"/>
    <numFmt numFmtId="218" formatCode="&quot;£&quot;_(#,##0.00_);&quot;£&quot;\(#,##0.00\);&quot;£&quot;_(0.00_);@_)"/>
    <numFmt numFmtId="219" formatCode="0.000%_x"/>
    <numFmt numFmtId="220" formatCode="_ * #,##0.000000_)_C_r_$_ ;_ * \(#,##0.000000\)_C_r_$_ ;_ * &quot;-&quot;??_)_C_r_$_ ;_ @_ "/>
    <numFmt numFmtId="221" formatCode="#,##0.00_);\(#,##0.00\);0.00_);@_)"/>
    <numFmt numFmtId="222" formatCode="_-&quot;£&quot;* #,##0_-;\-&quot;£&quot;* #,##0_-;_-&quot;£&quot;* &quot;-&quot;??_-;_-@_-"/>
    <numFmt numFmtId="223" formatCode="_(* #,##0.000000_);_(* \(#,##0.000000\);_(* &quot;-&quot;??_);_(@_)"/>
    <numFmt numFmtId="224" formatCode="_(* #,##0.0_);_(* \(#,##0.0\);_(* &quot;-&quot;?_);_(@_)"/>
    <numFmt numFmtId="225" formatCode="#,##0.000_);[Red]\(#,##0.000\)"/>
    <numFmt numFmtId="226" formatCode="0.000%"/>
    <numFmt numFmtId="227" formatCode="\€_(#,##0.00_);\€\(#,##0.00\);\€_(0.00_);@_)"/>
    <numFmt numFmtId="228" formatCode="#,##0.0_)\x;\(#,##0.0\)\x"/>
    <numFmt numFmtId="229" formatCode="#,##0.00000_);\(#,##0.00000\)"/>
    <numFmt numFmtId="230" formatCode="d\ mmm\ yyyy"/>
    <numFmt numFmtId="231" formatCode="#,##0.0\x_0;[Red]\-#,##0.0\x_0;&quot;...&quot;;@&quot;   &quot;"/>
    <numFmt numFmtId="232" formatCode="\+\ 0.0%\ ;[Red]\-\ 0.0%\ ;;\ @_)"/>
    <numFmt numFmtId="233" formatCode="#,##0_)_x;\(#,##0\)_x;0_)_x;@_)_x"/>
    <numFmt numFmtId="234" formatCode="&quot;$&quot;#,##0_);[Red]\(&quot;$&quot;#,##0\)"/>
    <numFmt numFmtId="235" formatCode="#,##0.0_)_x;\(#,##0.0\)_x"/>
    <numFmt numFmtId="236" formatCode="#,##0.0\%_);\(#,##0.0\%\);#,##0.0\%_);@_%_)"/>
    <numFmt numFmtId="237" formatCode="&quot;$&quot;#,##0.00_%_);\(&quot;$&quot;#,##0.00\)_%;&quot;$&quot;###0.00_%_);@_%_)"/>
    <numFmt numFmtId="238" formatCode="&quot;Yes&quot;_%_);&quot;Error&quot;_%_);&quot;No&quot;_%_);&quot;--&quot;_%_)"/>
    <numFmt numFmtId="239" formatCode="&quot;$&quot;#,##0.0_);\(&quot;$&quot;#,##0.0\)"/>
    <numFmt numFmtId="240" formatCode="#,##0.00&quot;$&quot;_);\(#,##0.00&quot;$&quot;\)"/>
    <numFmt numFmtId="241" formatCode="#,##0.0_)_x;\(#,##0.0\)_x;0.0_)_x;@_)_x"/>
    <numFmt numFmtId="242" formatCode="#,##0.00\x"/>
    <numFmt numFmtId="243" formatCode="#,##0.0_);[Red]\(#,##0.0\)"/>
    <numFmt numFmtId="244" formatCode="0.0_)\%;\(0.0\)\%"/>
    <numFmt numFmtId="245" formatCode="&quot;$&quot;#,##0.00_);\(&quot;$&quot;#,##0.00\)"/>
    <numFmt numFmtId="246" formatCode="#,##0.000"/>
    <numFmt numFmtId="247" formatCode="&quot;$&quot;#,##0.0_);[Red]\(&quot;$&quot;#,##0.0\)"/>
    <numFmt numFmtId="248" formatCode="#,##0.0_)_%;\(#,##0.0\)_%"/>
    <numFmt numFmtId="249" formatCode="&quot;$&quot;#,##0.00_);[Red]\(&quot;$&quot;#,##0.00\)"/>
    <numFmt numFmtId="250" formatCode="0.0\x;\ \(0.0\x\)"/>
    <numFmt numFmtId="251" formatCode="#.##00\x"/>
    <numFmt numFmtId="252" formatCode="#,##0.000_);\(#,##0.000\)"/>
    <numFmt numFmtId="253" formatCode="\£\ #,##0_);[Red]\(\£\ #,##0\)"/>
    <numFmt numFmtId="254" formatCode="\¥\ #,##0_);[Red]\(\¥\ #,##0\)"/>
    <numFmt numFmtId="255" formatCode="0.0\ \x"/>
    <numFmt numFmtId="256" formatCode="0.000"/>
    <numFmt numFmtId="257" formatCode="_(* #.#._);_(* \(#.#.\);_(* &quot;-&quot;??_);_(@_ⴆ"/>
    <numFmt numFmtId="258" formatCode="#,##0_(;\(#,##0\)"/>
    <numFmt numFmtId="259" formatCode="_(&quot;Cr$&quot;\ * #,##0.00_);_(&quot;Cr$&quot;\ * \(#,##0.00\);_(&quot;Cr$&quot;\ * &quot;-&quot;??_);_(@_)"/>
    <numFmt numFmtId="260" formatCode="&quot;Cr$&quot;#,##0.00"/>
    <numFmt numFmtId="261" formatCode="[$-416]mmmm\-yy;@"/>
    <numFmt numFmtId="262" formatCode="_ * #,##0.00_)&quot;Cr$&quot;_ ;_ * \(#,##0.00\)&quot;Cr$&quot;_ ;_ * &quot;-&quot;??_)&quot;Cr$&quot;_ ;_ @_ "/>
    <numFmt numFmtId="263" formatCode="_ * #,##0.00_)_C_r_$_ ;_ * \(#,##0.00\)_C_r_$_ ;_ * &quot;-&quot;??_)_C_r_$_ ;_ @_ "/>
    <numFmt numFmtId="264" formatCode="_-* #,##0.00\ _F_-;\-* #,##0.00\ _F_-;_-* &quot;-&quot;??\ _F_-;_-@_-"/>
    <numFmt numFmtId="265" formatCode="m\-d\-yy"/>
    <numFmt numFmtId="266" formatCode="0.000_]"/>
    <numFmt numFmtId="267" formatCode="#,##0.0\ _]"/>
    <numFmt numFmtId="268" formatCode="#,##0&quot;R$ &quot;_);[Red]\(#,##0&quot;R$ &quot;\)"/>
    <numFmt numFmtId="269" formatCode="&quot;R$ &quot;#,##0_);[Red]\(&quot;R$ &quot;#,##0\)"/>
    <numFmt numFmtId="270" formatCode="#,##0.0_);\ \ \(#,##0.0\);0_._0_)"/>
    <numFmt numFmtId="271" formatCode="\$0"/>
    <numFmt numFmtId="272" formatCode="#,##0_);\ \ \ \ \(#,##0\);0__\)"/>
    <numFmt numFmtId="273" formatCode="\•\ \ @"/>
    <numFmt numFmtId="274" formatCode="0.0\p;\(0.0\)\p"/>
    <numFmt numFmtId="275" formatCode="0.0000E+00"/>
    <numFmt numFmtId="276" formatCode="#,##0.0;[Red]\-#,##0.0;\-"/>
    <numFmt numFmtId="277" formatCode="&quot;R$ &quot;#,##0.00_);[Red]\(&quot;R$ &quot;#,##0.00\)"/>
    <numFmt numFmtId="278" formatCode="0.00000000000"/>
    <numFmt numFmtId="279" formatCode="#,##0_);[Red]\(#,##0\);"/>
    <numFmt numFmtId="280" formatCode="#,##0.0000_);[Red]\(#,##0.00000\)"/>
    <numFmt numFmtId="281" formatCode="#,##0_%_);\(#,##0\)_%;#,##0_%_);@_%_)"/>
    <numFmt numFmtId="282" formatCode="_._.* #,##0.0_)_%;_._.* \(#,##0.0\)_%;_._.* \ .0_)_%"/>
    <numFmt numFmtId="283" formatCode="_._.* #,##0.000_)_%;_._.* \(#,##0.000\)_%;_._.* \ .000_)_%"/>
    <numFmt numFmtId="284" formatCode="#,##0.00_%_);\(#,##0.00\)_%;#,##0.00_%_);@_%_)"/>
    <numFmt numFmtId="285" formatCode="#,##0.0_);%%\(#,##0.0\);0_._0_)"/>
    <numFmt numFmtId="286" formatCode="&quot;R$&quot;#,##0.00_);\(&quot;R$&quot;#,##0.00\)"/>
    <numFmt numFmtId="287" formatCode="0.00_)\%;\(0.00\)\%"/>
    <numFmt numFmtId="288" formatCode="0.0_x_x_x"/>
    <numFmt numFmtId="289" formatCode="&quot;$&quot;#,##0_);[Red]\(&quot;$&quot;#,##0\);"/>
    <numFmt numFmtId="290" formatCode="&quot;$&quot;#,##0_%_);\(&quot;$&quot;#,##0\)_%;&quot;$&quot;#,##0_%_);@_%_)"/>
    <numFmt numFmtId="291" formatCode="_._.&quot;$&quot;* #,##0.0_)_%;_._.&quot;$&quot;* \(#,##0.0\)_%;_._.&quot;$&quot;* \ .0_)_%"/>
    <numFmt numFmtId="292" formatCode="&quot;$&quot;* #,##0.00_);&quot;$&quot;* \(#,##0.00\)"/>
    <numFmt numFmtId="293" formatCode="_._.&quot;$&quot;* #,##0.000_)_%;_._.&quot;$&quot;* \(#,##0.000\)_%;_._.&quot;$&quot;* \ .000_)_%"/>
    <numFmt numFmtId="294" formatCode="&quot;$&quot;#,##0.00_%_);\(&quot;$&quot;#,##0.00\)_%;&quot;$&quot;#,##0.00_%_);@_%_)"/>
    <numFmt numFmtId="295" formatCode="&quot;$&quot;#,##0_);\(&quot;$&quot;#,##0\)"/>
    <numFmt numFmtId="296" formatCode="&quot;R$ &quot;#,##0.00_%_);\(&quot;R$ &quot;#,##0.00\)_%;&quot;R$ &quot;###0.00_%_);@_%_)"/>
    <numFmt numFmtId="297" formatCode="&quot;$&quot;#,##0.00;[Red]\(&quot;$&quot;#,##0.00\)"/>
    <numFmt numFmtId="298" formatCode="_(&quot;Cr$&quot;* #,##0.00_);_(&quot;Cr$&quot;* \(#,##0.00\);_(&quot;Cr$&quot;* &quot;-&quot;??_);_(@_)"/>
    <numFmt numFmtId="299" formatCode="&quot;R$&quot;#,##0_);\(&quot;R$&quot;#,##0\)"/>
    <numFmt numFmtId="300" formatCode="_-* #,##0.0_-_x_x;\-* #,##0.0_-_x_x;_-* &quot;-&quot;??_-_x_x;_-@_-_x_x"/>
    <numFmt numFmtId="301" formatCode="#,##0.0_ ;\-#,##0.0\ "/>
    <numFmt numFmtId="302" formatCode="m/d/yy_%_)"/>
    <numFmt numFmtId="303" formatCode="0\ \ ;\(0\)\ \ \ "/>
    <numFmt numFmtId="304" formatCode="0_%_);\(0\)_%;0_%_);@_%_)"/>
    <numFmt numFmtId="305" formatCode="&quot;$&quot;#,##0;[Red]\-&quot;$&quot;#,##0"/>
    <numFmt numFmtId="306" formatCode="0.0_x_x"/>
    <numFmt numFmtId="307" formatCode="\ \ _•\–\ \ \ \ @"/>
    <numFmt numFmtId="308" formatCode="mmmm\ d\,\ yyyy"/>
    <numFmt numFmtId="309" formatCode="mmm\-yyyy"/>
    <numFmt numFmtId="310" formatCode="dd\ mmm\ yyyy"/>
    <numFmt numFmtId="311" formatCode="mmmm\-yy"/>
    <numFmt numFmtId="312" formatCode="&quot;R$ &quot;#,##0;\-&quot;R$ &quot;#,##0"/>
    <numFmt numFmtId="313" formatCode="_(&quot;$&quot;* #,##0_);_(&quot;$&quot;* \(#,##0\);_(&quot;$&quot;* &quot;-&quot;_);_(@_)"/>
    <numFmt numFmtId="314" formatCode="&quot;$&quot;#,##0.0;[Red]\(&quot;$&quot;#,##0.0\)"/>
    <numFmt numFmtId="315" formatCode="0.0_x"/>
    <numFmt numFmtId="316" formatCode="&quot;R$ &quot;#,##0.00_);\(&quot;R$ &quot;#,##0.00\)"/>
    <numFmt numFmtId="317" formatCode="0.0\%_);\(0.0\%\);0.0\%_);@_%_)"/>
    <numFmt numFmtId="318" formatCode=";;;"/>
    <numFmt numFmtId="319" formatCode="0.00000000"/>
    <numFmt numFmtId="320" formatCode="#,##0.00&quot;F&quot;_);\(#,##0.00&quot;F&quot;\)"/>
    <numFmt numFmtId="321" formatCode="0\ 000\ 000\ 000"/>
    <numFmt numFmtId="322" formatCode="_ * #,##0_ ;_ * \-#,##0_ ;_ * &quot;-&quot;_ ;_ @_ "/>
    <numFmt numFmtId="323" formatCode="&quot;Cr$&quot;\ #,##0.00_);\(&quot;Cr$&quot;\ #,##0.00\)"/>
    <numFmt numFmtId="324" formatCode="_(&quot;Cr$&quot;\ * #,##0_);_(&quot;Cr$&quot;\ * \(#,##0\);_(&quot;Cr$&quot;\ * &quot;-&quot;_);_(@_)"/>
    <numFmt numFmtId="325" formatCode="\$#,##0\ ;\(\$#,##0\)"/>
    <numFmt numFmtId="326" formatCode="_ &quot;S/&quot;* #,##0_ ;_ &quot;S/&quot;* \-#,##0_ ;_ &quot;S/&quot;* &quot;-&quot;_ ;_ @_ "/>
    <numFmt numFmtId="327" formatCode="_ &quot;S/&quot;* #,##0.00_ ;_ &quot;S/&quot;* \-#,##0.00_ ;_ &quot;S/&quot;* &quot;-&quot;??_ ;_ @_ "/>
    <numFmt numFmtId="328" formatCode="&quot;Cr$&quot;\ #,##0_);[Red]\(&quot;Cr$&quot;\ #,##0\)"/>
    <numFmt numFmtId="329" formatCode="&quot;Cr$&quot;\ #,##0.00_);[Red]\(&quot;Cr$&quot;\ #,##0.00\)"/>
    <numFmt numFmtId="330" formatCode="0.0\x_)_);&quot;NM&quot;_x_)_);0.0\x_)_);@_%_)"/>
    <numFmt numFmtId="331" formatCode="0.000000000"/>
    <numFmt numFmtId="332" formatCode="_(0_)%;\(0\)%;\ \ _)\%"/>
    <numFmt numFmtId="333" formatCode="_._._(* 0_)%;_._.\(* 0\)%;_._._(* \ _)\%"/>
    <numFmt numFmtId="334" formatCode="&quot;$&quot;\ #,##0.00;[Red]&quot;$&quot;\ \-#,##0.00"/>
    <numFmt numFmtId="335" formatCode="0_)%;[Red]\(0\)%"/>
    <numFmt numFmtId="336" formatCode="0.0\ %;[Red]\(0.0\)%"/>
    <numFmt numFmtId="337" formatCode="0.00\ %;[Red]\(0.00\)%"/>
    <numFmt numFmtId="338" formatCode="_(0.0_)%;\(0.0\)%;\ \ .0_)%"/>
    <numFmt numFmtId="339" formatCode="_._._(* 0.0_)%;_._.\(* 0.0\)%;_._._(* \ .0_)%"/>
    <numFmt numFmtId="340" formatCode="_(0.00_)%;\(0.00\)%;\ \ .00_)%"/>
    <numFmt numFmtId="341" formatCode="_._._(* 0.00_)%;_._.\(* 0.00\)%;_._._(* \ .00_)%"/>
    <numFmt numFmtId="342" formatCode="_(0.000_)%;\(0.000\)%;\ \ .000_)%"/>
    <numFmt numFmtId="343" formatCode="_._._(* 0.000_)%;_._.\(* 0.000\)%;_._._(* \ .000_)%"/>
    <numFmt numFmtId="344" formatCode="&quot;R&quot;\ #,##0;[Red]&quot;R&quot;\ \-#,##0"/>
    <numFmt numFmtId="345" formatCode="%#,#00"/>
    <numFmt numFmtId="346" formatCode="#.##000"/>
    <numFmt numFmtId="347" formatCode="0.0%;\(0.0\)%"/>
    <numFmt numFmtId="348" formatCode="#,"/>
    <numFmt numFmtId="349" formatCode="0.00_)"/>
    <numFmt numFmtId="350" formatCode="#,##0;\(#,##0\);\-"/>
    <numFmt numFmtId="351" formatCode="_-* #,##0_-;\-* #,##0_-;_-* &quot;-&quot;??_-;_-@_-"/>
    <numFmt numFmtId="352" formatCode="#,##0_);\(#,##0\);\-"/>
    <numFmt numFmtId="353" formatCode="#,##0_);\(#,##0\);\-\ "/>
    <numFmt numFmtId="354" formatCode="#,##0.0_);\(#,##0.0\);\-\ "/>
    <numFmt numFmtId="355" formatCode="0.0000%"/>
    <numFmt numFmtId="356" formatCode="#,##0.0_);\(#,##0.0\);\-"/>
  </numFmts>
  <fonts count="213">
    <font>
      <sz val="10"/>
      <name val="Arial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Courier"/>
      <family val="3"/>
    </font>
    <font>
      <sz val="10"/>
      <name val="Tahoma"/>
      <family val="2"/>
    </font>
    <font>
      <sz val="10"/>
      <name val="Arial Narrow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 CE"/>
    </font>
    <font>
      <b/>
      <sz val="10"/>
      <name val="Tahoma"/>
      <family val="2"/>
    </font>
    <font>
      <b/>
      <sz val="10"/>
      <color indexed="10"/>
      <name val="Arial"/>
      <family val="2"/>
    </font>
    <font>
      <sz val="8"/>
      <color indexed="18"/>
      <name val="Times New Roman"/>
      <family val="1"/>
    </font>
    <font>
      <sz val="12"/>
      <color indexed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9"/>
      <color indexed="8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12"/>
      <name val="Helv"/>
    </font>
    <font>
      <b/>
      <sz val="10"/>
      <name val="MS Sans Serif"/>
      <family val="2"/>
    </font>
    <font>
      <sz val="10"/>
      <name val="Frutiger 45 Light"/>
      <family val="2"/>
    </font>
    <font>
      <sz val="10"/>
      <name val="Frutiger 45 Light"/>
    </font>
    <font>
      <sz val="10"/>
      <color indexed="8"/>
      <name val="MS Sans Serif"/>
      <family val="2"/>
    </font>
    <font>
      <sz val="10"/>
      <name val="Palatino"/>
      <family val="1"/>
    </font>
    <font>
      <sz val="10"/>
      <name val="Helv"/>
      <family val="2"/>
    </font>
    <font>
      <sz val="10"/>
      <name val="Helv"/>
      <charset val="204"/>
    </font>
    <font>
      <sz val="10"/>
      <name val="Arial CE"/>
      <charset val="238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name val="·s²Ó©úÅé"/>
      <charset val="136"/>
    </font>
    <font>
      <sz val="8.25"/>
      <name val="Helv"/>
    </font>
    <font>
      <sz val="10"/>
      <color indexed="8"/>
      <name val="Palatino"/>
      <family val="1"/>
    </font>
    <font>
      <sz val="8"/>
      <name val="Helv"/>
    </font>
    <font>
      <sz val="11"/>
      <color indexed="9"/>
      <name val="Calibri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sz val="11"/>
      <name val="Arial Narrow"/>
      <family val="2"/>
    </font>
    <font>
      <sz val="8"/>
      <name val="Times"/>
      <family val="1"/>
    </font>
    <font>
      <sz val="8"/>
      <name val="Times New Roman"/>
      <family val="1"/>
    </font>
    <font>
      <sz val="10"/>
      <color indexed="12"/>
      <name val="Times New Roman"/>
      <family val="1"/>
    </font>
    <font>
      <b/>
      <sz val="10"/>
      <name val="Times New Roman"/>
      <family val="1"/>
    </font>
    <font>
      <sz val="8"/>
      <name val="Helvetica"/>
      <family val="2"/>
    </font>
    <font>
      <sz val="8"/>
      <color indexed="8"/>
      <name val="MS Sans Serif"/>
      <family val="2"/>
    </font>
    <font>
      <b/>
      <sz val="12"/>
      <name val="Tms Rmn"/>
    </font>
    <font>
      <sz val="8"/>
      <color indexed="12"/>
      <name val="Helv"/>
    </font>
    <font>
      <sz val="10"/>
      <name val="Geneva"/>
      <family val="2"/>
    </font>
    <font>
      <sz val="10"/>
      <name val="Geneva"/>
    </font>
    <font>
      <sz val="9"/>
      <name val="Helvetica"/>
      <family val="2"/>
    </font>
    <font>
      <b/>
      <sz val="11"/>
      <color indexed="10"/>
      <name val="Times New Roman"/>
      <family val="1"/>
    </font>
    <font>
      <sz val="9"/>
      <name val="Times New Roman"/>
      <family val="1"/>
    </font>
    <font>
      <sz val="11"/>
      <color indexed="20"/>
      <name val="Calibri"/>
      <family val="2"/>
    </font>
    <font>
      <b/>
      <sz val="8"/>
      <name val="Times New Roman"/>
      <family val="1"/>
    </font>
    <font>
      <strike/>
      <sz val="8"/>
      <name val="Arial"/>
      <family val="2"/>
    </font>
    <font>
      <sz val="8"/>
      <color indexed="8"/>
      <name val="Arial"/>
      <family val="2"/>
    </font>
    <font>
      <b/>
      <i/>
      <sz val="11"/>
      <color indexed="9"/>
      <name val="Times New Roman"/>
      <family val="1"/>
    </font>
    <font>
      <sz val="8"/>
      <name val="Geneva"/>
    </font>
    <font>
      <sz val="8"/>
      <color indexed="12"/>
      <name val="Tms Rmn"/>
    </font>
    <font>
      <b/>
      <sz val="8"/>
      <color indexed="12"/>
      <name val="Times New Roman"/>
      <family val="1"/>
    </font>
    <font>
      <sz val="8"/>
      <color indexed="12"/>
      <name val="Tms Rmn"/>
      <family val="1"/>
    </font>
    <font>
      <sz val="12"/>
      <name val="Tms Rmn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8"/>
      <color indexed="8"/>
      <name val="Arial"/>
      <family val="2"/>
    </font>
    <font>
      <b/>
      <sz val="12"/>
      <name val="Helv"/>
    </font>
    <font>
      <b/>
      <sz val="7"/>
      <name val="Arial"/>
      <family val="2"/>
    </font>
    <font>
      <b/>
      <i/>
      <sz val="12"/>
      <name val="Times New Roman"/>
      <family val="1"/>
    </font>
    <font>
      <u val="singleAccounting"/>
      <sz val="10"/>
      <name val="Arial"/>
      <family val="2"/>
    </font>
    <font>
      <b/>
      <i/>
      <sz val="9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sz val="10"/>
      <color indexed="18"/>
      <name val="Times New Roman"/>
      <family val="1"/>
    </font>
    <font>
      <sz val="8"/>
      <color indexed="8"/>
      <name val="Times New Roman"/>
      <family val="1"/>
    </font>
    <font>
      <b/>
      <i/>
      <sz val="8"/>
      <name val="Arial"/>
      <family val="2"/>
    </font>
    <font>
      <b/>
      <sz val="8"/>
      <name val="Book Antiqua"/>
      <family val="1"/>
    </font>
    <font>
      <u/>
      <sz val="10"/>
      <color indexed="12"/>
      <name val="Arial"/>
      <family val="2"/>
    </font>
    <font>
      <sz val="11"/>
      <color indexed="12"/>
      <name val="Arial"/>
      <family val="2"/>
    </font>
    <font>
      <b/>
      <u val="singleAccounting"/>
      <sz val="8"/>
      <name val="Arial"/>
      <family val="2"/>
    </font>
    <font>
      <b/>
      <sz val="14"/>
      <name val="Arial"/>
      <family val="2"/>
    </font>
    <font>
      <sz val="10"/>
      <name val="Tms Rmn"/>
    </font>
    <font>
      <sz val="10"/>
      <name val="sabon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10"/>
      <color indexed="24"/>
      <name val="Times New Roman"/>
      <family val="1"/>
    </font>
    <font>
      <b/>
      <u/>
      <sz val="10"/>
      <color indexed="16"/>
      <name val="Arial"/>
      <family val="2"/>
    </font>
    <font>
      <b/>
      <sz val="11"/>
      <name val="Times New Roman"/>
      <family val="1"/>
    </font>
    <font>
      <b/>
      <sz val="9"/>
      <name val="CG Times"/>
      <family val="1"/>
    </font>
    <font>
      <b/>
      <sz val="14"/>
      <name val="Tms Rmn"/>
    </font>
    <font>
      <sz val="8"/>
      <color indexed="12"/>
      <name val="Times New Roman"/>
      <family val="1"/>
    </font>
    <font>
      <sz val="11"/>
      <name val="StoneSerif"/>
    </font>
    <font>
      <sz val="9"/>
      <name val="Frutiger 45 Light"/>
      <family val="2"/>
    </font>
    <font>
      <b/>
      <sz val="9"/>
      <name val="Times New Roman"/>
      <family val="1"/>
    </font>
    <font>
      <sz val="10"/>
      <color indexed="22"/>
      <name val="Arial"/>
      <family val="2"/>
    </font>
    <font>
      <u/>
      <sz val="8"/>
      <color indexed="12"/>
      <name val="Times New Roman"/>
      <family val="1"/>
    </font>
    <font>
      <u val="doubleAccounting"/>
      <sz val="10"/>
      <name val="Times New Roman"/>
      <family val="1"/>
    </font>
    <font>
      <sz val="7.5"/>
      <color indexed="12"/>
      <name val="Arial"/>
      <family val="2"/>
    </font>
    <font>
      <sz val="1"/>
      <color indexed="8"/>
      <name val="Courier"/>
      <family val="3"/>
    </font>
    <font>
      <sz val="8"/>
      <name val="Tms Rmn"/>
    </font>
    <font>
      <u val="doubleAccounting"/>
      <sz val="10"/>
      <name val="Arial"/>
      <family val="2"/>
    </font>
    <font>
      <b/>
      <i/>
      <sz val="8"/>
      <color indexed="12"/>
      <name val="HelveticaNeue Condensed"/>
    </font>
    <font>
      <b/>
      <sz val="1"/>
      <color indexed="8"/>
      <name val="Courier"/>
      <family val="3"/>
    </font>
    <font>
      <i/>
      <sz val="11"/>
      <color indexed="23"/>
      <name val="Calibri"/>
      <family val="2"/>
    </font>
    <font>
      <sz val="7"/>
      <name val="Palatino"/>
      <family val="1"/>
    </font>
    <font>
      <sz val="11"/>
      <color indexed="17"/>
      <name val="Calibri"/>
      <family val="2"/>
    </font>
    <font>
      <sz val="6"/>
      <color indexed="16"/>
      <name val="Palatino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8"/>
      <name val="Helvetica-Black"/>
    </font>
    <font>
      <b/>
      <sz val="11"/>
      <color indexed="56"/>
      <name val="Calibri"/>
      <family val="2"/>
    </font>
    <font>
      <i/>
      <sz val="14"/>
      <name val="Palatino"/>
      <family val="1"/>
    </font>
    <font>
      <b/>
      <sz val="10"/>
      <name val="Helv"/>
    </font>
    <font>
      <u/>
      <sz val="10"/>
      <color indexed="36"/>
      <name val="Arial"/>
      <family val="2"/>
    </font>
    <font>
      <sz val="11"/>
      <color indexed="62"/>
      <name val="Calibri"/>
      <family val="2"/>
    </font>
    <font>
      <sz val="9"/>
      <color indexed="12"/>
      <name val="Helv"/>
    </font>
    <font>
      <sz val="11"/>
      <color indexed="52"/>
      <name val="Calibri"/>
      <family val="2"/>
    </font>
    <font>
      <sz val="8"/>
      <color indexed="8"/>
      <name val="Helv"/>
    </font>
    <font>
      <u/>
      <sz val="12"/>
      <name val="Times New Roman"/>
      <family val="1"/>
    </font>
    <font>
      <sz val="10"/>
      <color indexed="20"/>
      <name val="Times New Roman"/>
      <family val="1"/>
    </font>
    <font>
      <sz val="11"/>
      <color indexed="60"/>
      <name val="Calibri"/>
      <family val="2"/>
    </font>
    <font>
      <sz val="7"/>
      <name val="Small Fonts"/>
      <family val="2"/>
    </font>
    <font>
      <b/>
      <sz val="11"/>
      <color indexed="63"/>
      <name val="Calibri"/>
      <family val="2"/>
    </font>
    <font>
      <sz val="10"/>
      <color indexed="16"/>
      <name val="Helvetica-Black"/>
    </font>
    <font>
      <sz val="10"/>
      <color indexed="10"/>
      <name val="MS Sans Serif"/>
      <family val="2"/>
    </font>
    <font>
      <b/>
      <sz val="10"/>
      <color indexed="39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9"/>
      <name val="Tms Rmn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rgb="FF9C0006"/>
      <name val="Arial"/>
      <family val="2"/>
    </font>
    <font>
      <sz val="11"/>
      <color rgb="FF0061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0"/>
      <color theme="0"/>
      <name val="Arial"/>
      <family val="2"/>
    </font>
    <font>
      <sz val="11"/>
      <color rgb="FF3F3F76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9C0006"/>
      <name val="Calibri"/>
      <family val="2"/>
      <scheme val="minor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0"/>
      <color rgb="FF000000"/>
      <name val="Times New Roman"/>
      <family val="1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i/>
      <sz val="10"/>
      <name val="Century Gothic"/>
      <family val="2"/>
    </font>
    <font>
      <sz val="11"/>
      <name val="Century Gothic"/>
      <family val="2"/>
    </font>
    <font>
      <i/>
      <sz val="10"/>
      <color theme="1"/>
      <name val="Century Gothic"/>
      <family val="2"/>
    </font>
    <font>
      <b/>
      <sz val="11"/>
      <name val="Century Gothic"/>
      <family val="2"/>
    </font>
    <font>
      <b/>
      <sz val="12"/>
      <color rgb="FF00386B"/>
      <name val="Calibri"/>
      <family val="2"/>
    </font>
    <font>
      <b/>
      <sz val="12"/>
      <name val="Century Gothic"/>
      <family val="2"/>
    </font>
    <font>
      <i/>
      <sz val="10"/>
      <color indexed="8"/>
      <name val="Century Gothic"/>
      <family val="2"/>
    </font>
    <font>
      <b/>
      <sz val="11"/>
      <color rgb="FFFF0000"/>
      <name val="Century Gothic"/>
      <family val="2"/>
    </font>
  </fonts>
  <fills count="89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2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lightGray">
        <fgColor indexed="12"/>
      </patternFill>
    </fill>
    <fill>
      <patternFill patternType="solid">
        <fgColor indexed="11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3D3D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70">
    <border>
      <left/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8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/>
      <bottom style="hair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/>
      <bottom style="medium">
        <color rgb="FF009E49"/>
      </bottom>
      <diagonal/>
    </border>
    <border>
      <left/>
      <right/>
      <top style="medium">
        <color rgb="FF009E49"/>
      </top>
      <bottom/>
      <diagonal/>
    </border>
    <border>
      <left style="medium">
        <color rgb="FF009E59"/>
      </left>
      <right style="medium">
        <color rgb="FF009E59"/>
      </right>
      <top style="medium">
        <color rgb="FF009E59"/>
      </top>
      <bottom style="hair">
        <color theme="0" tint="-0.24994659260841701"/>
      </bottom>
      <diagonal/>
    </border>
    <border>
      <left style="medium">
        <color rgb="FF009E59"/>
      </left>
      <right style="medium">
        <color rgb="FF009E59"/>
      </right>
      <top/>
      <bottom/>
      <diagonal/>
    </border>
    <border>
      <left style="medium">
        <color rgb="FF009E59"/>
      </left>
      <right style="medium">
        <color rgb="FF009E59"/>
      </right>
      <top/>
      <bottom style="hair">
        <color theme="0" tint="-0.24994659260841701"/>
      </bottom>
      <diagonal/>
    </border>
    <border>
      <left style="medium">
        <color rgb="FF009E59"/>
      </left>
      <right style="medium">
        <color rgb="FF009E59"/>
      </right>
      <top/>
      <bottom style="medium">
        <color rgb="FF009E59"/>
      </bottom>
      <diagonal/>
    </border>
  </borders>
  <cellStyleXfs count="3402">
    <xf numFmtId="0" fontId="0" fillId="0" borderId="0"/>
    <xf numFmtId="0" fontId="36" fillId="0" borderId="0" applyFont="0" applyFill="0" applyBorder="0" applyAlignment="0" applyProtection="0"/>
    <xf numFmtId="9" fontId="42" fillId="0" borderId="0">
      <alignment horizontal="right"/>
    </xf>
    <xf numFmtId="0" fontId="4" fillId="0" borderId="0"/>
    <xf numFmtId="0" fontId="7" fillId="0" borderId="0">
      <alignment vertical="center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37" fontId="43" fillId="0" borderId="0"/>
    <xf numFmtId="0" fontId="1" fillId="0" borderId="0" applyNumberForma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7" fillId="0" borderId="0">
      <alignment vertical="top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7" fillId="0" borderId="0">
      <alignment vertical="top"/>
    </xf>
    <xf numFmtId="0" fontId="17" fillId="0" borderId="0">
      <alignment vertical="top"/>
    </xf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7" fillId="0" borderId="0">
      <alignment vertical="top"/>
    </xf>
    <xf numFmtId="0" fontId="4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81" fontId="45" fillId="0" borderId="0" applyNumberFormat="0" applyFill="0" applyBorder="0" applyAlignment="0" applyProtection="0"/>
    <xf numFmtId="0" fontId="1" fillId="0" borderId="0"/>
    <xf numFmtId="0" fontId="11" fillId="0" borderId="0"/>
    <xf numFmtId="178" fontId="4" fillId="0" borderId="0"/>
    <xf numFmtId="182" fontId="9" fillId="0" borderId="0" applyFont="0" applyFill="0" applyBorder="0" applyAlignment="0" applyProtection="0"/>
    <xf numFmtId="183" fontId="46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84" fontId="46" fillId="0" borderId="0" applyFont="0" applyFill="0" applyBorder="0" applyAlignment="0" applyProtection="0"/>
    <xf numFmtId="180" fontId="46" fillId="0" borderId="0" applyFont="0" applyFill="0" applyBorder="0" applyAlignment="0" applyProtection="0"/>
    <xf numFmtId="37" fontId="1" fillId="0" borderId="0" applyFont="0" applyFill="0" applyBorder="0" applyAlignment="0" applyProtection="0"/>
    <xf numFmtId="185" fontId="45" fillId="0" borderId="0" applyFont="0" applyFill="0" applyBorder="0" applyAlignment="0" applyProtection="0"/>
    <xf numFmtId="0" fontId="47" fillId="0" borderId="0" applyNumberFormat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48" fillId="0" borderId="0" applyFont="0" applyFill="0" applyBorder="0" applyAlignment="0" applyProtection="0">
      <alignment horizontal="right"/>
    </xf>
    <xf numFmtId="188" fontId="48" fillId="0" borderId="0" applyFont="0" applyFill="0" applyBorder="0" applyAlignment="0" applyProtection="0"/>
    <xf numFmtId="0" fontId="47" fillId="0" borderId="0" applyNumberFormat="0" applyFont="0" applyFill="0" applyBorder="0" applyAlignment="0" applyProtection="0"/>
    <xf numFmtId="0" fontId="4" fillId="0" borderId="0" applyFont="0" applyFill="0" applyBorder="0" applyAlignment="0"/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5" fontId="1" fillId="0" borderId="0" applyFont="0" applyFill="0" applyBorder="0" applyProtection="0">
      <alignment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89" fontId="1" fillId="0" borderId="0" applyFont="0" applyFill="0" applyBorder="0" applyProtection="0">
      <alignment horizontal="left"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0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1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2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3" fontId="1" fillId="0" borderId="0" applyFont="0" applyFill="0" applyBorder="0" applyProtection="0">
      <alignment wrapText="1"/>
    </xf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49" fillId="0" borderId="0"/>
    <xf numFmtId="0" fontId="1" fillId="0" borderId="0"/>
    <xf numFmtId="0" fontId="1" fillId="2" borderId="0"/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6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7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8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199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1" fontId="1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0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2" fontId="1" fillId="0" borderId="0" applyFont="0" applyFill="0" applyBorder="0" applyProtection="0">
      <alignment horizontal="right"/>
    </xf>
    <xf numFmtId="203" fontId="1" fillId="0" borderId="0" applyFont="0" applyFill="0" applyBorder="0" applyProtection="0">
      <alignment horizontal="right"/>
    </xf>
    <xf numFmtId="204" fontId="1" fillId="0" borderId="0" applyFont="0" applyFill="0" applyBorder="0" applyProtection="0">
      <alignment horizontal="right"/>
    </xf>
    <xf numFmtId="182" fontId="1" fillId="0" borderId="0">
      <alignment horizontal="right"/>
    </xf>
    <xf numFmtId="205" fontId="45" fillId="0" borderId="0">
      <alignment horizontal="right"/>
    </xf>
    <xf numFmtId="206" fontId="1" fillId="0" borderId="0" applyFont="0" applyProtection="0">
      <alignment horizontal="right"/>
    </xf>
    <xf numFmtId="207" fontId="45" fillId="0" borderId="0" applyFont="0" applyProtection="0">
      <alignment horizontal="right"/>
    </xf>
    <xf numFmtId="208" fontId="1" fillId="0" borderId="0" applyFont="0" applyFill="0" applyBorder="0" applyProtection="0">
      <alignment horizontal="right"/>
    </xf>
    <xf numFmtId="209" fontId="1" fillId="0" borderId="0" applyFont="0" applyFill="0" applyBorder="0" applyProtection="0">
      <alignment horizontal="right"/>
    </xf>
    <xf numFmtId="210" fontId="1" fillId="0" borderId="0" applyFont="0" applyFill="0" applyBorder="0" applyProtection="0">
      <alignment horizontal="right"/>
    </xf>
    <xf numFmtId="211" fontId="1" fillId="0" borderId="0" applyFont="0" applyFill="0" applyBorder="0" applyProtection="0">
      <alignment horizontal="right"/>
    </xf>
    <xf numFmtId="212" fontId="1" fillId="0" borderId="0" applyFont="0" applyFill="0" applyBorder="0" applyProtection="0">
      <alignment horizontal="right"/>
    </xf>
    <xf numFmtId="213" fontId="1" fillId="0" borderId="0" applyFont="0" applyFill="0" applyBorder="0" applyProtection="0">
      <alignment horizontal="right"/>
    </xf>
    <xf numFmtId="214" fontId="45" fillId="0" borderId="0" applyFont="0" applyFill="0" applyBorder="0" applyProtection="0">
      <alignment horizontal="right"/>
    </xf>
    <xf numFmtId="0" fontId="1" fillId="0" borderId="0"/>
    <xf numFmtId="0" fontId="1" fillId="2" borderId="0"/>
    <xf numFmtId="0" fontId="1" fillId="2" borderId="0"/>
    <xf numFmtId="0" fontId="1" fillId="2" borderId="0"/>
    <xf numFmtId="215" fontId="1" fillId="0" borderId="0">
      <alignment horizontal="left" wrapText="1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0" borderId="0"/>
    <xf numFmtId="0" fontId="1" fillId="2" borderId="0"/>
    <xf numFmtId="0" fontId="1" fillId="0" borderId="0"/>
    <xf numFmtId="0" fontId="1" fillId="0" borderId="0"/>
    <xf numFmtId="0" fontId="1" fillId="2" borderId="0"/>
    <xf numFmtId="0" fontId="1" fillId="2" borderId="0"/>
    <xf numFmtId="0" fontId="1" fillId="0" borderId="0"/>
    <xf numFmtId="0" fontId="1" fillId="0" borderId="0"/>
    <xf numFmtId="0" fontId="47" fillId="0" borderId="0" applyNumberForma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7" fontId="46" fillId="0" borderId="0" applyFont="0" applyFill="0" applyBorder="0" applyAlignment="0" applyProtection="0"/>
    <xf numFmtId="21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0" fontId="50" fillId="0" borderId="0"/>
    <xf numFmtId="0" fontId="51" fillId="0" borderId="0"/>
    <xf numFmtId="0" fontId="1" fillId="0" borderId="0"/>
    <xf numFmtId="0" fontId="1" fillId="2" borderId="0"/>
    <xf numFmtId="0" fontId="1" fillId="2" borderId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9" fontId="45" fillId="0" borderId="0" applyFont="0" applyFill="0" applyBorder="0" applyAlignment="0" applyProtection="0"/>
    <xf numFmtId="180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9" fontId="45" fillId="0" borderId="0" applyFont="0" applyFill="0" applyBorder="0" applyAlignment="0" applyProtection="0"/>
    <xf numFmtId="220" fontId="46" fillId="0" borderId="0" applyFont="0" applyFill="0" applyBorder="0" applyAlignment="0" applyProtection="0"/>
    <xf numFmtId="180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222" fontId="45" fillId="0" borderId="0" applyFont="0" applyFill="0" applyBorder="0" applyAlignment="0" applyProtection="0"/>
    <xf numFmtId="180" fontId="1" fillId="0" borderId="0" applyFont="0" applyFill="0" applyBorder="0" applyAlignment="0" applyProtection="0"/>
    <xf numFmtId="223" fontId="46" fillId="0" borderId="0" applyFont="0" applyFill="0" applyBorder="0" applyAlignment="0" applyProtection="0"/>
    <xf numFmtId="220" fontId="46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4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4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9" fontId="45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7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4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4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4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17" fontId="46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0" fontId="46" fillId="0" borderId="0" applyFont="0" applyFill="0" applyBorder="0" applyAlignment="0" applyProtection="0"/>
    <xf numFmtId="221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2" borderId="0"/>
    <xf numFmtId="0" fontId="47" fillId="0" borderId="0" applyNumberFormat="0" applyFill="0" applyBorder="0" applyAlignment="0" applyProtection="0"/>
    <xf numFmtId="0" fontId="1" fillId="0" borderId="0"/>
    <xf numFmtId="227" fontId="1" fillId="0" borderId="0" applyFont="0" applyFill="0" applyBorder="0" applyAlignment="0" applyProtection="0"/>
    <xf numFmtId="0" fontId="1" fillId="2" borderId="0"/>
    <xf numFmtId="0" fontId="1" fillId="0" borderId="0"/>
    <xf numFmtId="0" fontId="47" fillId="0" borderId="0" applyNumberFormat="0" applyFill="0" applyBorder="0" applyAlignment="0" applyProtection="0"/>
    <xf numFmtId="0" fontId="1" fillId="2" borderId="0"/>
    <xf numFmtId="0" fontId="1" fillId="0" borderId="0"/>
    <xf numFmtId="0" fontId="1" fillId="0" borderId="0"/>
    <xf numFmtId="0" fontId="35" fillId="3" borderId="0"/>
    <xf numFmtId="0" fontId="34" fillId="4" borderId="1" applyBorder="0">
      <alignment horizont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2" borderId="0"/>
    <xf numFmtId="0" fontId="1" fillId="5" borderId="0" applyNumberFormat="0" applyFont="0" applyAlignment="0" applyProtection="0"/>
    <xf numFmtId="0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1" fillId="2" borderId="0"/>
    <xf numFmtId="0" fontId="47" fillId="0" borderId="0" applyNumberFormat="0" applyFill="0" applyBorder="0" applyAlignment="0" applyProtection="0"/>
    <xf numFmtId="0" fontId="1" fillId="2" borderId="0"/>
    <xf numFmtId="0" fontId="1" fillId="0" borderId="0" applyFont="0" applyFill="0" applyBorder="0" applyAlignment="0" applyProtection="0"/>
    <xf numFmtId="0" fontId="1" fillId="0" borderId="0"/>
    <xf numFmtId="0" fontId="1" fillId="2" borderId="0"/>
    <xf numFmtId="0" fontId="47" fillId="0" borderId="0" applyNumberForma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7" fillId="0" borderId="0" applyFont="0" applyFill="0" applyBorder="0" applyAlignment="0" applyProtection="0"/>
    <xf numFmtId="228" fontId="1" fillId="0" borderId="0" applyFont="0" applyFill="0" applyBorder="0" applyAlignment="0" applyProtection="0"/>
    <xf numFmtId="0" fontId="17" fillId="0" borderId="0" applyFont="0" applyFill="0" applyBorder="0" applyAlignment="0" applyProtection="0"/>
    <xf numFmtId="206" fontId="1" fillId="0" borderId="0" applyFont="0" applyFill="0" applyBorder="0" applyAlignment="0" applyProtection="0"/>
    <xf numFmtId="228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9" fontId="46" fillId="0" borderId="0" applyFont="0" applyFill="0" applyBorder="0" applyAlignment="0" applyProtection="0"/>
    <xf numFmtId="23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1" fontId="46" fillId="0" borderId="0" applyFont="0" applyFill="0" applyBorder="0" applyAlignment="0" applyProtection="0"/>
    <xf numFmtId="21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2" fontId="46" fillId="0" borderId="0" applyFont="0" applyFill="0" applyBorder="0" applyAlignment="0" applyProtection="0"/>
    <xf numFmtId="233" fontId="1" fillId="0" borderId="0" applyFont="0" applyFill="0" applyBorder="0" applyProtection="0">
      <alignment horizontal="right"/>
    </xf>
    <xf numFmtId="233" fontId="1" fillId="0" borderId="0" applyFont="0" applyFill="0" applyBorder="0" applyProtection="0">
      <alignment horizontal="right"/>
    </xf>
    <xf numFmtId="0" fontId="1" fillId="0" borderId="0" applyFont="0" applyFill="0" applyBorder="0" applyAlignment="0" applyProtection="0"/>
    <xf numFmtId="234" fontId="17" fillId="0" borderId="0" applyFont="0" applyFill="0" applyBorder="0" applyAlignment="0" applyProtection="0"/>
    <xf numFmtId="235" fontId="1" fillId="0" borderId="0" applyFont="0" applyFill="0" applyBorder="0" applyAlignment="0" applyProtection="0"/>
    <xf numFmtId="234" fontId="17" fillId="0" borderId="0" applyFont="0" applyFill="0" applyBorder="0" applyAlignment="0" applyProtection="0"/>
    <xf numFmtId="233" fontId="1" fillId="0" borderId="0" applyFont="0" applyFill="0" applyBorder="0" applyProtection="0">
      <alignment horizontal="right"/>
    </xf>
    <xf numFmtId="235" fontId="1" fillId="0" borderId="0" applyFont="0" applyFill="0" applyBorder="0" applyAlignment="0" applyProtection="0"/>
    <xf numFmtId="233" fontId="1" fillId="0" borderId="0" applyFont="0" applyFill="0" applyBorder="0" applyProtection="0">
      <alignment horizontal="right"/>
    </xf>
    <xf numFmtId="233" fontId="1" fillId="0" borderId="0" applyFont="0" applyFill="0" applyBorder="0" applyProtection="0">
      <alignment horizontal="right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241" fontId="1" fillId="0" borderId="0" applyFont="0" applyFill="0" applyBorder="0" applyAlignment="0" applyProtection="0"/>
    <xf numFmtId="234" fontId="1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42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25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46" fillId="0" borderId="0" applyFont="0" applyFill="0" applyBorder="0" applyAlignment="0" applyProtection="0"/>
    <xf numFmtId="236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7" fontId="46" fillId="0" borderId="0" applyFont="0" applyFill="0" applyBorder="0" applyAlignment="0" applyProtection="0"/>
    <xf numFmtId="237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24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238" fontId="46" fillId="0" borderId="0" applyFont="0" applyFill="0" applyBorder="0" applyAlignment="0" applyProtection="0"/>
    <xf numFmtId="238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239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42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42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33" fontId="1" fillId="0" borderId="0" applyFont="0" applyFill="0" applyBorder="0" applyProtection="0">
      <alignment horizontal="right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>
      <alignment horizontal="left" wrapText="1"/>
    </xf>
    <xf numFmtId="24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45" fontId="17" fillId="0" borderId="0" applyFont="0" applyFill="0" applyBorder="0" applyAlignment="0" applyProtection="0"/>
    <xf numFmtId="244" fontId="1" fillId="0" borderId="0" applyFont="0" applyFill="0" applyBorder="0" applyAlignment="0" applyProtection="0"/>
    <xf numFmtId="245" fontId="17" fillId="0" borderId="0" applyFont="0" applyFill="0" applyBorder="0" applyAlignment="0" applyProtection="0"/>
    <xf numFmtId="24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245" fontId="1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47" fontId="1" fillId="0" borderId="0" applyFont="0" applyFill="0" applyBorder="0" applyAlignment="0" applyProtection="0"/>
    <xf numFmtId="24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49" fontId="17" fillId="0" borderId="0" applyFont="0" applyFill="0" applyBorder="0" applyAlignment="0" applyProtection="0"/>
    <xf numFmtId="248" fontId="1" fillId="0" borderId="0" applyFont="0" applyFill="0" applyBorder="0" applyAlignment="0" applyProtection="0"/>
    <xf numFmtId="249" fontId="17" fillId="0" borderId="0" applyFont="0" applyFill="0" applyBorder="0" applyAlignment="0" applyProtection="0"/>
    <xf numFmtId="24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249" fontId="1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230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26" fontId="1" fillId="0" borderId="0" applyFont="0" applyFill="0" applyBorder="0" applyAlignment="0" applyProtection="0"/>
    <xf numFmtId="252" fontId="1" fillId="0" borderId="0" applyFont="0" applyFill="0" applyBorder="0" applyAlignment="0" applyProtection="0"/>
    <xf numFmtId="0" fontId="50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4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2" borderId="0"/>
    <xf numFmtId="0" fontId="1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2" borderId="0"/>
    <xf numFmtId="0" fontId="1" fillId="0" borderId="0"/>
    <xf numFmtId="0" fontId="1" fillId="2" borderId="0"/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3" fillId="0" borderId="0" applyNumberFormat="0" applyFill="0" applyBorder="0" applyProtection="0">
      <alignment vertical="top"/>
    </xf>
    <xf numFmtId="0" fontId="47" fillId="0" borderId="0" applyNumberFormat="0" applyFill="0" applyBorder="0" applyAlignment="0" applyProtection="0"/>
    <xf numFmtId="0" fontId="1" fillId="0" borderId="0">
      <alignment vertical="top"/>
    </xf>
    <xf numFmtId="0" fontId="47" fillId="0" borderId="0" applyNumberFormat="0" applyFill="0" applyBorder="0" applyAlignment="0" applyProtection="0"/>
    <xf numFmtId="0" fontId="1" fillId="0" borderId="0"/>
    <xf numFmtId="0" fontId="1" fillId="2" borderId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4" fillId="0" borderId="2" applyNumberFormat="0" applyFill="0" applyAlignment="0" applyProtection="0"/>
    <xf numFmtId="0" fontId="54" fillId="0" borderId="4" applyNumberFormat="0" applyFill="0" applyProtection="0">
      <alignment horizontal="center"/>
    </xf>
    <xf numFmtId="0" fontId="54" fillId="0" borderId="4" applyNumberFormat="0" applyFill="0" applyProtection="0">
      <alignment horizontal="center"/>
    </xf>
    <xf numFmtId="0" fontId="54" fillId="0" borderId="4" applyNumberFormat="0" applyFill="0" applyProtection="0">
      <alignment horizontal="center"/>
    </xf>
    <xf numFmtId="0" fontId="54" fillId="0" borderId="4" applyNumberFormat="0" applyFill="0" applyProtection="0">
      <alignment horizontal="center"/>
    </xf>
    <xf numFmtId="0" fontId="1" fillId="0" borderId="4" applyNumberFormat="0" applyFill="0" applyProtection="0">
      <alignment horizontal="center"/>
    </xf>
    <xf numFmtId="0" fontId="1" fillId="0" borderId="4" applyNumberFormat="0" applyFill="0" applyProtection="0">
      <alignment horizontal="center"/>
    </xf>
    <xf numFmtId="0" fontId="1" fillId="0" borderId="4" applyNumberFormat="0" applyFill="0" applyProtection="0">
      <alignment horizontal="center"/>
    </xf>
    <xf numFmtId="0" fontId="1" fillId="0" borderId="4" applyNumberFormat="0" applyFill="0" applyProtection="0">
      <alignment horizontal="center"/>
    </xf>
    <xf numFmtId="0" fontId="1" fillId="0" borderId="4" applyNumberFormat="0" applyFill="0" applyProtection="0">
      <alignment horizontal="center"/>
    </xf>
    <xf numFmtId="0" fontId="54" fillId="0" borderId="4" applyNumberFormat="0" applyFill="0" applyProtection="0">
      <alignment horizontal="center"/>
    </xf>
    <xf numFmtId="0" fontId="1" fillId="0" borderId="5" applyNumberFormat="0" applyFont="0" applyFill="0" applyAlignment="0" applyProtection="0"/>
    <xf numFmtId="0" fontId="54" fillId="0" borderId="0" applyNumberFormat="0" applyFill="0" applyBorder="0" applyProtection="0">
      <alignment horizontal="left"/>
    </xf>
    <xf numFmtId="0" fontId="54" fillId="0" borderId="0" applyNumberFormat="0" applyFill="0" applyBorder="0" applyProtection="0">
      <alignment horizontal="left"/>
    </xf>
    <xf numFmtId="0" fontId="54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/>
    </xf>
    <xf numFmtId="0" fontId="54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1" fillId="0" borderId="0" applyNumberFormat="0" applyFill="0" applyBorder="0" applyProtection="0">
      <alignment horizontal="centerContinuous"/>
    </xf>
    <xf numFmtId="0" fontId="1" fillId="0" borderId="0" applyNumberFormat="0" applyFill="0" applyBorder="0" applyProtection="0">
      <alignment horizontal="centerContinuous"/>
    </xf>
    <xf numFmtId="0" fontId="1" fillId="0" borderId="0" applyNumberFormat="0" applyFill="0" applyBorder="0" applyProtection="0">
      <alignment horizontal="centerContinuous"/>
    </xf>
    <xf numFmtId="0" fontId="1" fillId="0" borderId="0" applyNumberFormat="0" applyFill="0" applyBorder="0" applyProtection="0">
      <alignment horizontal="centerContinuous"/>
    </xf>
    <xf numFmtId="0" fontId="1" fillId="0" borderId="0" applyNumberFormat="0" applyFill="0" applyBorder="0" applyProtection="0">
      <alignment horizontal="centerContinuous"/>
    </xf>
    <xf numFmtId="0" fontId="55" fillId="0" borderId="0" applyNumberFormat="0" applyFill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47" fillId="0" borderId="0" applyNumberForma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2" borderId="0"/>
    <xf numFmtId="0" fontId="1" fillId="0" borderId="0"/>
    <xf numFmtId="0" fontId="1" fillId="2" borderId="0"/>
    <xf numFmtId="0" fontId="1" fillId="2" borderId="0"/>
    <xf numFmtId="0" fontId="1" fillId="0" borderId="0"/>
    <xf numFmtId="0" fontId="1" fillId="2" borderId="0"/>
    <xf numFmtId="0" fontId="1" fillId="0" borderId="0"/>
    <xf numFmtId="0" fontId="1" fillId="2" borderId="0"/>
    <xf numFmtId="0" fontId="1" fillId="0" borderId="0"/>
    <xf numFmtId="0" fontId="1" fillId="2" borderId="0"/>
    <xf numFmtId="0" fontId="1" fillId="0" borderId="0"/>
    <xf numFmtId="0" fontId="1" fillId="2" borderId="0"/>
    <xf numFmtId="0" fontId="1" fillId="0" borderId="0"/>
    <xf numFmtId="0" fontId="1" fillId="2" borderId="0"/>
    <xf numFmtId="0" fontId="1" fillId="2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0" fontId="1" fillId="0" borderId="0"/>
    <xf numFmtId="0" fontId="1" fillId="2" borderId="0"/>
    <xf numFmtId="0" fontId="1" fillId="2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0" fontId="1" fillId="0" borderId="0"/>
    <xf numFmtId="0" fontId="1" fillId="0" borderId="0"/>
    <xf numFmtId="0" fontId="1" fillId="2" borderId="0"/>
    <xf numFmtId="0" fontId="1" fillId="2" borderId="0"/>
    <xf numFmtId="0" fontId="1" fillId="0" borderId="0"/>
    <xf numFmtId="0" fontId="1" fillId="2" borderId="0"/>
    <xf numFmtId="0" fontId="1" fillId="0" borderId="0"/>
    <xf numFmtId="0" fontId="1" fillId="0" borderId="0"/>
    <xf numFmtId="0" fontId="1" fillId="2" borderId="0"/>
    <xf numFmtId="0" fontId="1" fillId="0" borderId="0"/>
    <xf numFmtId="0" fontId="1" fillId="0" borderId="0"/>
    <xf numFmtId="189" fontId="45" fillId="0" borderId="0" applyFont="0" applyFill="0" applyBorder="0" applyAlignment="0" applyProtection="0"/>
    <xf numFmtId="253" fontId="37" fillId="0" borderId="0" applyFont="0" applyFill="0" applyBorder="0" applyAlignment="0" applyProtection="0"/>
    <xf numFmtId="253" fontId="37" fillId="0" borderId="0" applyFont="0" applyFill="0" applyBorder="0" applyAlignment="0" applyProtection="0"/>
    <xf numFmtId="0" fontId="56" fillId="0" borderId="0"/>
    <xf numFmtId="254" fontId="37" fillId="0" borderId="0" applyFont="0" applyFill="0" applyBorder="0" applyAlignment="0" applyProtection="0"/>
    <xf numFmtId="254" fontId="37" fillId="0" borderId="0" applyFont="0" applyFill="0" applyBorder="0" applyAlignment="0" applyProtection="0"/>
    <xf numFmtId="190" fontId="45" fillId="0" borderId="0" applyFont="0" applyFill="0" applyBorder="0" applyAlignment="0" applyProtection="0"/>
    <xf numFmtId="9" fontId="1" fillId="6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3" fontId="5" fillId="0" borderId="0" applyFont="0" applyFill="0" applyBorder="0" applyAlignment="0" applyProtection="0"/>
    <xf numFmtId="168" fontId="57" fillId="0" borderId="6" applyFont="0" applyFill="0" applyBorder="0" applyAlignment="0" applyProtection="0">
      <alignment horizontal="right"/>
    </xf>
    <xf numFmtId="255" fontId="58" fillId="0" borderId="0">
      <alignment horizontal="left"/>
      <protection locked="0"/>
    </xf>
    <xf numFmtId="256" fontId="59" fillId="0" borderId="7">
      <alignment horizontal="center"/>
    </xf>
    <xf numFmtId="2" fontId="5" fillId="0" borderId="0" applyFont="0" applyFill="0" applyBorder="0" applyAlignment="0" applyProtection="0"/>
    <xf numFmtId="228" fontId="46" fillId="0" borderId="0" applyFont="0" applyFill="0" applyBorder="0" applyAlignment="0" applyProtection="0"/>
    <xf numFmtId="43" fontId="1" fillId="0" borderId="0">
      <alignment horizontal="left"/>
    </xf>
    <xf numFmtId="43" fontId="1" fillId="0" borderId="0">
      <alignment horizontal="left"/>
    </xf>
    <xf numFmtId="257" fontId="1" fillId="0" borderId="0">
      <alignment horizontal="left"/>
    </xf>
    <xf numFmtId="257" fontId="1" fillId="0" borderId="0">
      <alignment horizontal="left"/>
    </xf>
    <xf numFmtId="0" fontId="4" fillId="0" borderId="0"/>
    <xf numFmtId="258" fontId="45" fillId="0" borderId="0"/>
    <xf numFmtId="216" fontId="1" fillId="0" borderId="0" applyFont="0" applyFill="0" applyBorder="0" applyAlignment="0"/>
    <xf numFmtId="259" fontId="1" fillId="0" borderId="0" applyFont="0" applyFill="0" applyBorder="0" applyAlignment="0" applyProtection="0"/>
    <xf numFmtId="259" fontId="1" fillId="0" borderId="0" applyFont="0" applyFill="0" applyBorder="0" applyAlignment="0" applyProtection="0"/>
    <xf numFmtId="260" fontId="1" fillId="0" borderId="6" applyFont="0" applyFill="0" applyBorder="0" applyAlignment="0" applyProtection="0">
      <alignment horizontal="center"/>
    </xf>
    <xf numFmtId="260" fontId="1" fillId="0" borderId="6" applyFont="0" applyFill="0" applyBorder="0" applyAlignment="0" applyProtection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213" fontId="4" fillId="0" borderId="0"/>
    <xf numFmtId="2" fontId="5" fillId="0" borderId="0"/>
    <xf numFmtId="0" fontId="19" fillId="7" borderId="0" applyNumberFormat="0" applyBorder="0" applyAlignment="0" applyProtection="0"/>
    <xf numFmtId="0" fontId="166" fillId="53" borderId="0" applyNumberFormat="0" applyBorder="0" applyAlignment="0" applyProtection="0"/>
    <xf numFmtId="0" fontId="19" fillId="8" borderId="0" applyNumberFormat="0" applyBorder="0" applyAlignment="0" applyProtection="0"/>
    <xf numFmtId="0" fontId="166" fillId="54" borderId="0" applyNumberFormat="0" applyBorder="0" applyAlignment="0" applyProtection="0"/>
    <xf numFmtId="0" fontId="19" fillId="9" borderId="0" applyNumberFormat="0" applyBorder="0" applyAlignment="0" applyProtection="0"/>
    <xf numFmtId="0" fontId="166" fillId="55" borderId="0" applyNumberFormat="0" applyBorder="0" applyAlignment="0" applyProtection="0"/>
    <xf numFmtId="0" fontId="19" fillId="10" borderId="0" applyNumberFormat="0" applyBorder="0" applyAlignment="0" applyProtection="0"/>
    <xf numFmtId="0" fontId="166" fillId="56" borderId="0" applyNumberFormat="0" applyBorder="0" applyAlignment="0" applyProtection="0"/>
    <xf numFmtId="0" fontId="19" fillId="11" borderId="0" applyNumberFormat="0" applyBorder="0" applyAlignment="0" applyProtection="0"/>
    <xf numFmtId="0" fontId="166" fillId="57" borderId="0" applyNumberFormat="0" applyBorder="0" applyAlignment="0" applyProtection="0"/>
    <xf numFmtId="0" fontId="19" fillId="12" borderId="0" applyNumberFormat="0" applyBorder="0" applyAlignment="0" applyProtection="0"/>
    <xf numFmtId="0" fontId="166" fillId="58" borderId="0" applyNumberFormat="0" applyBorder="0" applyAlignment="0" applyProtection="0"/>
    <xf numFmtId="0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261" fontId="167" fillId="53" borderId="0" applyNumberFormat="0" applyBorder="0" applyAlignment="0" applyProtection="0"/>
    <xf numFmtId="0" fontId="167" fillId="53" borderId="0" applyNumberFormat="0" applyBorder="0" applyAlignment="0" applyProtection="0"/>
    <xf numFmtId="0" fontId="167" fillId="53" borderId="0" applyNumberFormat="0" applyBorder="0" applyAlignment="0" applyProtection="0"/>
    <xf numFmtId="0" fontId="167" fillId="53" borderId="0" applyNumberFormat="0" applyBorder="0" applyAlignment="0" applyProtection="0"/>
    <xf numFmtId="0" fontId="167" fillId="53" borderId="0" applyNumberFormat="0" applyBorder="0" applyAlignment="0" applyProtection="0"/>
    <xf numFmtId="0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261" fontId="167" fillId="54" borderId="0" applyNumberFormat="0" applyBorder="0" applyAlignment="0" applyProtection="0"/>
    <xf numFmtId="0" fontId="167" fillId="54" borderId="0" applyNumberFormat="0" applyBorder="0" applyAlignment="0" applyProtection="0"/>
    <xf numFmtId="0" fontId="167" fillId="54" borderId="0" applyNumberFormat="0" applyBorder="0" applyAlignment="0" applyProtection="0"/>
    <xf numFmtId="0" fontId="167" fillId="54" borderId="0" applyNumberFormat="0" applyBorder="0" applyAlignment="0" applyProtection="0"/>
    <xf numFmtId="0" fontId="167" fillId="54" borderId="0" applyNumberFormat="0" applyBorder="0" applyAlignment="0" applyProtection="0"/>
    <xf numFmtId="0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261" fontId="167" fillId="55" borderId="0" applyNumberFormat="0" applyBorder="0" applyAlignment="0" applyProtection="0"/>
    <xf numFmtId="0" fontId="167" fillId="55" borderId="0" applyNumberFormat="0" applyBorder="0" applyAlignment="0" applyProtection="0"/>
    <xf numFmtId="0" fontId="167" fillId="55" borderId="0" applyNumberFormat="0" applyBorder="0" applyAlignment="0" applyProtection="0"/>
    <xf numFmtId="0" fontId="167" fillId="55" borderId="0" applyNumberFormat="0" applyBorder="0" applyAlignment="0" applyProtection="0"/>
    <xf numFmtId="0" fontId="167" fillId="55" borderId="0" applyNumberFormat="0" applyBorder="0" applyAlignment="0" applyProtection="0"/>
    <xf numFmtId="0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261" fontId="167" fillId="56" borderId="0" applyNumberFormat="0" applyBorder="0" applyAlignment="0" applyProtection="0"/>
    <xf numFmtId="0" fontId="167" fillId="56" borderId="0" applyNumberFormat="0" applyBorder="0" applyAlignment="0" applyProtection="0"/>
    <xf numFmtId="0" fontId="167" fillId="56" borderId="0" applyNumberFormat="0" applyBorder="0" applyAlignment="0" applyProtection="0"/>
    <xf numFmtId="0" fontId="167" fillId="56" borderId="0" applyNumberFormat="0" applyBorder="0" applyAlignment="0" applyProtection="0"/>
    <xf numFmtId="0" fontId="167" fillId="56" borderId="0" applyNumberFormat="0" applyBorder="0" applyAlignment="0" applyProtection="0"/>
    <xf numFmtId="0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261" fontId="167" fillId="57" borderId="0" applyNumberFormat="0" applyBorder="0" applyAlignment="0" applyProtection="0"/>
    <xf numFmtId="0" fontId="167" fillId="57" borderId="0" applyNumberFormat="0" applyBorder="0" applyAlignment="0" applyProtection="0"/>
    <xf numFmtId="0" fontId="167" fillId="57" borderId="0" applyNumberFormat="0" applyBorder="0" applyAlignment="0" applyProtection="0"/>
    <xf numFmtId="0" fontId="167" fillId="57" borderId="0" applyNumberFormat="0" applyBorder="0" applyAlignment="0" applyProtection="0"/>
    <xf numFmtId="0" fontId="167" fillId="57" borderId="0" applyNumberFormat="0" applyBorder="0" applyAlignment="0" applyProtection="0"/>
    <xf numFmtId="0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261" fontId="167" fillId="58" borderId="0" applyNumberFormat="0" applyBorder="0" applyAlignment="0" applyProtection="0"/>
    <xf numFmtId="0" fontId="167" fillId="58" borderId="0" applyNumberFormat="0" applyBorder="0" applyAlignment="0" applyProtection="0"/>
    <xf numFmtId="0" fontId="167" fillId="58" borderId="0" applyNumberFormat="0" applyBorder="0" applyAlignment="0" applyProtection="0"/>
    <xf numFmtId="0" fontId="167" fillId="58" borderId="0" applyNumberFormat="0" applyBorder="0" applyAlignment="0" applyProtection="0"/>
    <xf numFmtId="0" fontId="167" fillId="58" borderId="0" applyNumberFormat="0" applyBorder="0" applyAlignment="0" applyProtection="0"/>
    <xf numFmtId="0" fontId="1" fillId="0" borderId="0" applyFont="0" applyFill="0" applyBorder="0" applyAlignment="0" applyProtection="0"/>
    <xf numFmtId="226" fontId="1" fillId="0" borderId="0" applyFont="0" applyFill="0" applyBorder="0" applyAlignment="0" applyProtection="0"/>
    <xf numFmtId="0" fontId="19" fillId="13" borderId="0" applyNumberFormat="0" applyBorder="0" applyAlignment="0" applyProtection="0"/>
    <xf numFmtId="0" fontId="166" fillId="59" borderId="0" applyNumberFormat="0" applyBorder="0" applyAlignment="0" applyProtection="0"/>
    <xf numFmtId="0" fontId="19" fillId="14" borderId="0" applyNumberFormat="0" applyBorder="0" applyAlignment="0" applyProtection="0"/>
    <xf numFmtId="0" fontId="166" fillId="60" borderId="0" applyNumberFormat="0" applyBorder="0" applyAlignment="0" applyProtection="0"/>
    <xf numFmtId="0" fontId="19" fillId="15" borderId="0" applyNumberFormat="0" applyBorder="0" applyAlignment="0" applyProtection="0"/>
    <xf numFmtId="0" fontId="166" fillId="61" borderId="0" applyNumberFormat="0" applyBorder="0" applyAlignment="0" applyProtection="0"/>
    <xf numFmtId="0" fontId="19" fillId="10" borderId="0" applyNumberFormat="0" applyBorder="0" applyAlignment="0" applyProtection="0"/>
    <xf numFmtId="0" fontId="166" fillId="62" borderId="0" applyNumberFormat="0" applyBorder="0" applyAlignment="0" applyProtection="0"/>
    <xf numFmtId="0" fontId="19" fillId="13" borderId="0" applyNumberFormat="0" applyBorder="0" applyAlignment="0" applyProtection="0"/>
    <xf numFmtId="0" fontId="166" fillId="63" borderId="0" applyNumberFormat="0" applyBorder="0" applyAlignment="0" applyProtection="0"/>
    <xf numFmtId="0" fontId="19" fillId="16" borderId="0" applyNumberFormat="0" applyBorder="0" applyAlignment="0" applyProtection="0"/>
    <xf numFmtId="0" fontId="166" fillId="64" borderId="0" applyNumberFormat="0" applyBorder="0" applyAlignment="0" applyProtection="0"/>
    <xf numFmtId="0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261" fontId="167" fillId="59" borderId="0" applyNumberFormat="0" applyBorder="0" applyAlignment="0" applyProtection="0"/>
    <xf numFmtId="0" fontId="167" fillId="59" borderId="0" applyNumberFormat="0" applyBorder="0" applyAlignment="0" applyProtection="0"/>
    <xf numFmtId="0" fontId="167" fillId="59" borderId="0" applyNumberFormat="0" applyBorder="0" applyAlignment="0" applyProtection="0"/>
    <xf numFmtId="0" fontId="167" fillId="59" borderId="0" applyNumberFormat="0" applyBorder="0" applyAlignment="0" applyProtection="0"/>
    <xf numFmtId="0" fontId="167" fillId="59" borderId="0" applyNumberFormat="0" applyBorder="0" applyAlignment="0" applyProtection="0"/>
    <xf numFmtId="0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261" fontId="167" fillId="60" borderId="0" applyNumberFormat="0" applyBorder="0" applyAlignment="0" applyProtection="0"/>
    <xf numFmtId="0" fontId="167" fillId="60" borderId="0" applyNumberFormat="0" applyBorder="0" applyAlignment="0" applyProtection="0"/>
    <xf numFmtId="0" fontId="167" fillId="60" borderId="0" applyNumberFormat="0" applyBorder="0" applyAlignment="0" applyProtection="0"/>
    <xf numFmtId="0" fontId="167" fillId="60" borderId="0" applyNumberFormat="0" applyBorder="0" applyAlignment="0" applyProtection="0"/>
    <xf numFmtId="0" fontId="167" fillId="60" borderId="0" applyNumberFormat="0" applyBorder="0" applyAlignment="0" applyProtection="0"/>
    <xf numFmtId="0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261" fontId="167" fillId="61" borderId="0" applyNumberFormat="0" applyBorder="0" applyAlignment="0" applyProtection="0"/>
    <xf numFmtId="0" fontId="167" fillId="61" borderId="0" applyNumberFormat="0" applyBorder="0" applyAlignment="0" applyProtection="0"/>
    <xf numFmtId="0" fontId="167" fillId="61" borderId="0" applyNumberFormat="0" applyBorder="0" applyAlignment="0" applyProtection="0"/>
    <xf numFmtId="0" fontId="167" fillId="61" borderId="0" applyNumberFormat="0" applyBorder="0" applyAlignment="0" applyProtection="0"/>
    <xf numFmtId="0" fontId="167" fillId="61" borderId="0" applyNumberFormat="0" applyBorder="0" applyAlignment="0" applyProtection="0"/>
    <xf numFmtId="0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261" fontId="167" fillId="62" borderId="0" applyNumberFormat="0" applyBorder="0" applyAlignment="0" applyProtection="0"/>
    <xf numFmtId="0" fontId="167" fillId="62" borderId="0" applyNumberFormat="0" applyBorder="0" applyAlignment="0" applyProtection="0"/>
    <xf numFmtId="0" fontId="167" fillId="62" borderId="0" applyNumberFormat="0" applyBorder="0" applyAlignment="0" applyProtection="0"/>
    <xf numFmtId="0" fontId="167" fillId="62" borderId="0" applyNumberFormat="0" applyBorder="0" applyAlignment="0" applyProtection="0"/>
    <xf numFmtId="0" fontId="167" fillId="62" borderId="0" applyNumberFormat="0" applyBorder="0" applyAlignment="0" applyProtection="0"/>
    <xf numFmtId="0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261" fontId="167" fillId="63" borderId="0" applyNumberFormat="0" applyBorder="0" applyAlignment="0" applyProtection="0"/>
    <xf numFmtId="0" fontId="167" fillId="63" borderId="0" applyNumberFormat="0" applyBorder="0" applyAlignment="0" applyProtection="0"/>
    <xf numFmtId="0" fontId="167" fillId="63" borderId="0" applyNumberFormat="0" applyBorder="0" applyAlignment="0" applyProtection="0"/>
    <xf numFmtId="0" fontId="167" fillId="63" borderId="0" applyNumberFormat="0" applyBorder="0" applyAlignment="0" applyProtection="0"/>
    <xf numFmtId="0" fontId="167" fillId="63" borderId="0" applyNumberFormat="0" applyBorder="0" applyAlignment="0" applyProtection="0"/>
    <xf numFmtId="0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261" fontId="167" fillId="64" borderId="0" applyNumberFormat="0" applyBorder="0" applyAlignment="0" applyProtection="0"/>
    <xf numFmtId="0" fontId="167" fillId="64" borderId="0" applyNumberFormat="0" applyBorder="0" applyAlignment="0" applyProtection="0"/>
    <xf numFmtId="0" fontId="167" fillId="64" borderId="0" applyNumberFormat="0" applyBorder="0" applyAlignment="0" applyProtection="0"/>
    <xf numFmtId="0" fontId="167" fillId="64" borderId="0" applyNumberFormat="0" applyBorder="0" applyAlignment="0" applyProtection="0"/>
    <xf numFmtId="0" fontId="167" fillId="64" borderId="0" applyNumberFormat="0" applyBorder="0" applyAlignment="0" applyProtection="0"/>
    <xf numFmtId="0" fontId="60" fillId="17" borderId="0" applyNumberFormat="0" applyBorder="0" applyAlignment="0" applyProtection="0"/>
    <xf numFmtId="0" fontId="168" fillId="65" borderId="0" applyNumberFormat="0" applyBorder="0" applyAlignment="0" applyProtection="0"/>
    <xf numFmtId="0" fontId="60" fillId="14" borderId="0" applyNumberFormat="0" applyBorder="0" applyAlignment="0" applyProtection="0"/>
    <xf numFmtId="0" fontId="168" fillId="66" borderId="0" applyNumberFormat="0" applyBorder="0" applyAlignment="0" applyProtection="0"/>
    <xf numFmtId="0" fontId="60" fillId="15" borderId="0" applyNumberFormat="0" applyBorder="0" applyAlignment="0" applyProtection="0"/>
    <xf numFmtId="0" fontId="168" fillId="67" borderId="0" applyNumberFormat="0" applyBorder="0" applyAlignment="0" applyProtection="0"/>
    <xf numFmtId="0" fontId="60" fillId="18" borderId="0" applyNumberFormat="0" applyBorder="0" applyAlignment="0" applyProtection="0"/>
    <xf numFmtId="0" fontId="168" fillId="68" borderId="0" applyNumberFormat="0" applyBorder="0" applyAlignment="0" applyProtection="0"/>
    <xf numFmtId="0" fontId="60" fillId="19" borderId="0" applyNumberFormat="0" applyBorder="0" applyAlignment="0" applyProtection="0"/>
    <xf numFmtId="0" fontId="168" fillId="69" borderId="0" applyNumberFormat="0" applyBorder="0" applyAlignment="0" applyProtection="0"/>
    <xf numFmtId="0" fontId="60" fillId="20" borderId="0" applyNumberFormat="0" applyBorder="0" applyAlignment="0" applyProtection="0"/>
    <xf numFmtId="0" fontId="168" fillId="70" borderId="0" applyNumberFormat="0" applyBorder="0" applyAlignment="0" applyProtection="0"/>
    <xf numFmtId="0" fontId="169" fillId="65" borderId="0" applyNumberFormat="0" applyBorder="0" applyAlignment="0" applyProtection="0"/>
    <xf numFmtId="0" fontId="169" fillId="65" borderId="0" applyNumberFormat="0" applyBorder="0" applyAlignment="0" applyProtection="0"/>
    <xf numFmtId="0" fontId="169" fillId="66" borderId="0" applyNumberFormat="0" applyBorder="0" applyAlignment="0" applyProtection="0"/>
    <xf numFmtId="0" fontId="169" fillId="66" borderId="0" applyNumberFormat="0" applyBorder="0" applyAlignment="0" applyProtection="0"/>
    <xf numFmtId="0" fontId="169" fillId="67" borderId="0" applyNumberFormat="0" applyBorder="0" applyAlignment="0" applyProtection="0"/>
    <xf numFmtId="0" fontId="169" fillId="67" borderId="0" applyNumberFormat="0" applyBorder="0" applyAlignment="0" applyProtection="0"/>
    <xf numFmtId="0" fontId="169" fillId="68" borderId="0" applyNumberFormat="0" applyBorder="0" applyAlignment="0" applyProtection="0"/>
    <xf numFmtId="0" fontId="169" fillId="68" borderId="0" applyNumberFormat="0" applyBorder="0" applyAlignment="0" applyProtection="0"/>
    <xf numFmtId="0" fontId="169" fillId="69" borderId="0" applyNumberFormat="0" applyBorder="0" applyAlignment="0" applyProtection="0"/>
    <xf numFmtId="0" fontId="169" fillId="69" borderId="0" applyNumberFormat="0" applyBorder="0" applyAlignment="0" applyProtection="0"/>
    <xf numFmtId="0" fontId="169" fillId="70" borderId="0" applyNumberFormat="0" applyBorder="0" applyAlignment="0" applyProtection="0"/>
    <xf numFmtId="0" fontId="169" fillId="70" borderId="0" applyNumberFormat="0" applyBorder="0" applyAlignment="0" applyProtection="0"/>
    <xf numFmtId="37" fontId="61" fillId="0" borderId="0"/>
    <xf numFmtId="37" fontId="62" fillId="0" borderId="0"/>
    <xf numFmtId="37" fontId="63" fillId="0" borderId="0"/>
    <xf numFmtId="262" fontId="64" fillId="0" borderId="8">
      <alignment horizontal="right"/>
    </xf>
    <xf numFmtId="0" fontId="60" fillId="21" borderId="0" applyNumberFormat="0" applyBorder="0" applyAlignment="0" applyProtection="0"/>
    <xf numFmtId="0" fontId="168" fillId="71" borderId="0" applyNumberFormat="0" applyBorder="0" applyAlignment="0" applyProtection="0"/>
    <xf numFmtId="0" fontId="60" fillId="22" borderId="0" applyNumberFormat="0" applyBorder="0" applyAlignment="0" applyProtection="0"/>
    <xf numFmtId="0" fontId="168" fillId="72" borderId="0" applyNumberFormat="0" applyBorder="0" applyAlignment="0" applyProtection="0"/>
    <xf numFmtId="0" fontId="60" fillId="23" borderId="0" applyNumberFormat="0" applyBorder="0" applyAlignment="0" applyProtection="0"/>
    <xf numFmtId="0" fontId="168" fillId="73" borderId="0" applyNumberFormat="0" applyBorder="0" applyAlignment="0" applyProtection="0"/>
    <xf numFmtId="0" fontId="60" fillId="18" borderId="0" applyNumberFormat="0" applyBorder="0" applyAlignment="0" applyProtection="0"/>
    <xf numFmtId="0" fontId="168" fillId="74" borderId="0" applyNumberFormat="0" applyBorder="0" applyAlignment="0" applyProtection="0"/>
    <xf numFmtId="0" fontId="60" fillId="19" borderId="0" applyNumberFormat="0" applyBorder="0" applyAlignment="0" applyProtection="0"/>
    <xf numFmtId="0" fontId="168" fillId="75" borderId="0" applyNumberFormat="0" applyBorder="0" applyAlignment="0" applyProtection="0"/>
    <xf numFmtId="0" fontId="60" fillId="24" borderId="0" applyNumberFormat="0" applyBorder="0" applyAlignment="0" applyProtection="0"/>
    <xf numFmtId="0" fontId="168" fillId="76" borderId="0" applyNumberFormat="0" applyBorder="0" applyAlignment="0" applyProtection="0"/>
    <xf numFmtId="229" fontId="65" fillId="0" borderId="0" applyFont="0" applyFill="0" applyBorder="0" applyAlignment="0" applyProtection="0"/>
    <xf numFmtId="231" fontId="46" fillId="0" borderId="0" applyFont="0" applyFill="0" applyBorder="0" applyAlignment="0" applyProtection="0"/>
    <xf numFmtId="263" fontId="64" fillId="0" borderId="8">
      <alignment horizontal="right"/>
    </xf>
    <xf numFmtId="263" fontId="64" fillId="0" borderId="8" applyFill="0">
      <alignment horizontal="right"/>
    </xf>
    <xf numFmtId="3" fontId="1" fillId="0" borderId="8" applyFill="0">
      <alignment horizontal="right"/>
    </xf>
    <xf numFmtId="264" fontId="9" fillId="0" borderId="8" applyFill="0">
      <alignment horizontal="right"/>
    </xf>
    <xf numFmtId="3" fontId="66" fillId="0" borderId="8" applyFill="0">
      <alignment horizontal="right"/>
    </xf>
    <xf numFmtId="0" fontId="1" fillId="0" borderId="0" applyFill="0" applyBorder="0" applyProtection="0">
      <alignment horizontal="right"/>
    </xf>
    <xf numFmtId="265" fontId="3" fillId="25" borderId="9">
      <alignment horizontal="center" vertical="center"/>
    </xf>
    <xf numFmtId="266" fontId="67" fillId="0" borderId="10"/>
    <xf numFmtId="267" fontId="68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267" fontId="4" fillId="0" borderId="12" applyBorder="0"/>
    <xf numFmtId="258" fontId="69" fillId="0" borderId="0"/>
    <xf numFmtId="0" fontId="1" fillId="0" borderId="0"/>
    <xf numFmtId="169" fontId="70" fillId="26" borderId="0">
      <alignment horizontal="left"/>
    </xf>
    <xf numFmtId="0" fontId="71" fillId="0" borderId="0"/>
    <xf numFmtId="268" fontId="64" fillId="0" borderId="8">
      <alignment horizontal="right"/>
      <protection locked="0"/>
    </xf>
    <xf numFmtId="269" fontId="9" fillId="0" borderId="8" applyNumberFormat="0" applyFont="0" applyBorder="0" applyProtection="0">
      <alignment horizontal="right"/>
    </xf>
    <xf numFmtId="0" fontId="66" fillId="0" borderId="0">
      <alignment horizontal="center" wrapText="1"/>
      <protection locked="0"/>
    </xf>
    <xf numFmtId="0" fontId="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72" fillId="0" borderId="8">
      <protection hidden="1"/>
    </xf>
    <xf numFmtId="0" fontId="73" fillId="27" borderId="8" applyNumberFormat="0" applyFont="0" applyBorder="0" applyAlignment="0" applyProtection="0">
      <protection hidden="1"/>
    </xf>
    <xf numFmtId="0" fontId="73" fillId="27" borderId="8" applyNumberFormat="0" applyFont="0" applyBorder="0" applyAlignment="0" applyProtection="0">
      <protection hidden="1"/>
    </xf>
    <xf numFmtId="0" fontId="74" fillId="27" borderId="8" applyNumberFormat="0" applyFont="0" applyBorder="0" applyAlignment="0" applyProtection="0">
      <protection hidden="1"/>
    </xf>
    <xf numFmtId="0" fontId="75" fillId="0" borderId="0" applyNumberFormat="0" applyFill="0" applyBorder="0" applyAlignment="0" applyProtection="0"/>
    <xf numFmtId="211" fontId="76" fillId="28" borderId="0" applyNumberFormat="0" applyFill="0" applyBorder="0" applyAlignment="0" applyProtection="0">
      <alignment horizontal="right"/>
    </xf>
    <xf numFmtId="0" fontId="1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77" fillId="0" borderId="0"/>
    <xf numFmtId="0" fontId="1" fillId="27" borderId="0"/>
    <xf numFmtId="0" fontId="78" fillId="8" borderId="0" applyNumberFormat="0" applyBorder="0" applyAlignment="0" applyProtection="0"/>
    <xf numFmtId="0" fontId="170" fillId="77" borderId="0" applyNumberFormat="0" applyBorder="0" applyAlignment="0" applyProtection="0"/>
    <xf numFmtId="0" fontId="66" fillId="0" borderId="0" applyFont="0" applyFill="0" applyBorder="0" applyAlignment="0" applyProtection="0"/>
    <xf numFmtId="270" fontId="1" fillId="0" borderId="0" applyFont="0" applyFill="0" applyBorder="0" applyAlignment="0" applyProtection="0">
      <alignment vertical="top"/>
    </xf>
    <xf numFmtId="191" fontId="45" fillId="0" borderId="0"/>
    <xf numFmtId="1" fontId="79" fillId="0" borderId="0" applyFill="0" applyBorder="0" applyProtection="0">
      <alignment horizontal="right" wrapText="1"/>
      <protection locked="0"/>
    </xf>
    <xf numFmtId="271" fontId="1" fillId="0" borderId="0" applyFill="0" applyBorder="0" applyProtection="0">
      <alignment horizontal="right"/>
      <protection locked="0"/>
    </xf>
    <xf numFmtId="0" fontId="80" fillId="0" borderId="0" applyNumberFormat="0" applyFill="0" applyBorder="0" applyAlignment="0" applyProtection="0"/>
    <xf numFmtId="0" fontId="81" fillId="28" borderId="0" applyNumberFormat="0" applyFill="0" applyBorder="0" applyAlignment="0" applyProtection="0">
      <protection locked="0"/>
    </xf>
    <xf numFmtId="0" fontId="82" fillId="29" borderId="0"/>
    <xf numFmtId="0" fontId="83" fillId="0" borderId="0" applyFont="0" applyFill="0" applyBorder="0" applyAlignment="0" applyProtection="0">
      <alignment horizontal="right"/>
    </xf>
    <xf numFmtId="0" fontId="84" fillId="0" borderId="0" applyNumberFormat="0" applyFill="0" applyBorder="0" applyAlignment="0" applyProtection="0"/>
    <xf numFmtId="0" fontId="33" fillId="4" borderId="14"/>
    <xf numFmtId="1" fontId="34" fillId="4" borderId="14">
      <alignment horizontal="center"/>
    </xf>
    <xf numFmtId="0" fontId="85" fillId="0" borderId="0" applyNumberFormat="0" applyFill="0" applyBorder="0" applyProtection="0">
      <protection locked="0"/>
    </xf>
    <xf numFmtId="271" fontId="1" fillId="0" borderId="0">
      <protection locked="0"/>
    </xf>
    <xf numFmtId="0" fontId="86" fillId="0" borderId="0" applyNumberFormat="0" applyFill="0" applyBorder="0" applyAlignment="0" applyProtection="0"/>
    <xf numFmtId="272" fontId="1" fillId="0" borderId="0">
      <alignment horizontal="right"/>
    </xf>
    <xf numFmtId="0" fontId="87" fillId="0" borderId="0" applyNumberFormat="0" applyFill="0" applyBorder="0" applyAlignment="0" applyProtection="0"/>
    <xf numFmtId="0" fontId="39" fillId="0" borderId="15" applyNumberFormat="0" applyFill="0" applyBorder="0" applyAlignment="0" applyProtection="0"/>
    <xf numFmtId="0" fontId="88" fillId="0" borderId="0" applyNumberFormat="0"/>
    <xf numFmtId="0" fontId="89" fillId="0" borderId="11"/>
    <xf numFmtId="0" fontId="90" fillId="0" borderId="0" applyNumberFormat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91" fillId="28" borderId="10" applyNumberFormat="0" applyFill="0" applyBorder="0" applyAlignment="0" applyProtection="0">
      <protection locked="0"/>
    </xf>
    <xf numFmtId="0" fontId="171" fillId="78" borderId="0" applyNumberFormat="0" applyBorder="0" applyAlignment="0" applyProtection="0"/>
    <xf numFmtId="0" fontId="171" fillId="78" borderId="0" applyNumberFormat="0" applyBorder="0" applyAlignment="0" applyProtection="0"/>
    <xf numFmtId="37" fontId="92" fillId="0" borderId="16" applyNumberFormat="0" applyFont="0" applyFill="0" applyAlignment="0" applyProtection="0"/>
    <xf numFmtId="0" fontId="66" fillId="0" borderId="16" applyNumberFormat="0" applyFont="0" applyFill="0" applyAlignment="0" applyProtection="0"/>
    <xf numFmtId="0" fontId="93" fillId="0" borderId="17" applyNumberFormat="0" applyFont="0" applyFill="0" applyAlignment="0" applyProtection="0">
      <alignment horizontal="centerContinuous"/>
    </xf>
    <xf numFmtId="37" fontId="92" fillId="0" borderId="15" applyNumberFormat="0" applyFont="0" applyFill="0" applyAlignment="0" applyProtection="0"/>
    <xf numFmtId="37" fontId="92" fillId="0" borderId="15" applyNumberFormat="0" applyFont="0" applyFill="0" applyAlignment="0" applyProtection="0"/>
    <xf numFmtId="37" fontId="92" fillId="0" borderId="15" applyNumberFormat="0" applyFont="0" applyFill="0" applyAlignment="0" applyProtection="0"/>
    <xf numFmtId="37" fontId="92" fillId="0" borderId="15" applyNumberFormat="0" applyFont="0" applyFill="0" applyAlignment="0" applyProtection="0"/>
    <xf numFmtId="37" fontId="92" fillId="0" borderId="15" applyNumberFormat="0" applyFont="0" applyFill="0" applyAlignment="0" applyProtection="0"/>
    <xf numFmtId="37" fontId="92" fillId="0" borderId="15" applyNumberFormat="0" applyFont="0" applyFill="0" applyAlignment="0" applyProtection="0"/>
    <xf numFmtId="0" fontId="32" fillId="0" borderId="18">
      <alignment horizontal="right"/>
    </xf>
    <xf numFmtId="0" fontId="94" fillId="0" borderId="19" applyFill="0" applyProtection="0">
      <alignment horizontal="right"/>
    </xf>
    <xf numFmtId="0" fontId="95" fillId="0" borderId="0" applyFont="0" applyFill="0" applyBorder="0" applyAlignment="0" applyProtection="0"/>
    <xf numFmtId="273" fontId="37" fillId="0" borderId="0" applyFont="0" applyFill="0" applyBorder="0" applyAlignment="0" applyProtection="0"/>
    <xf numFmtId="273" fontId="37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217" fontId="37" fillId="0" borderId="0" applyFill="0" applyBorder="0" applyAlignment="0"/>
    <xf numFmtId="217" fontId="37" fillId="0" borderId="0" applyFill="0" applyBorder="0" applyAlignment="0"/>
    <xf numFmtId="274" fontId="37" fillId="0" borderId="0" applyFill="0" applyBorder="0" applyAlignment="0"/>
    <xf numFmtId="274" fontId="37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99" fillId="27" borderId="20" applyNumberFormat="0" applyAlignment="0" applyProtection="0"/>
    <xf numFmtId="0" fontId="172" fillId="79" borderId="54" applyNumberFormat="0" applyAlignment="0" applyProtection="0"/>
    <xf numFmtId="0" fontId="173" fillId="79" borderId="54" applyNumberFormat="0" applyAlignment="0" applyProtection="0"/>
    <xf numFmtId="0" fontId="173" fillId="79" borderId="54" applyNumberFormat="0" applyAlignment="0" applyProtection="0"/>
    <xf numFmtId="275" fontId="4" fillId="0" borderId="0"/>
    <xf numFmtId="216" fontId="66" fillId="30" borderId="0" applyNumberFormat="0" applyFont="0" applyBorder="0" applyAlignment="0">
      <alignment horizontal="left"/>
    </xf>
    <xf numFmtId="0" fontId="79" fillId="0" borderId="0" applyFont="0" applyFill="0" applyBorder="0" applyAlignment="0" applyProtection="0"/>
    <xf numFmtId="276" fontId="46" fillId="0" borderId="21"/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Protection="0">
      <alignment horizontal="left" vertical="center"/>
    </xf>
    <xf numFmtId="0" fontId="174" fillId="80" borderId="55" applyNumberFormat="0" applyAlignment="0" applyProtection="0"/>
    <xf numFmtId="0" fontId="174" fillId="80" borderId="55" applyNumberFormat="0" applyAlignment="0" applyProtection="0"/>
    <xf numFmtId="0" fontId="175" fillId="0" borderId="56" applyNumberFormat="0" applyFill="0" applyAlignment="0" applyProtection="0"/>
    <xf numFmtId="0" fontId="175" fillId="0" borderId="56" applyNumberFormat="0" applyFill="0" applyAlignment="0" applyProtection="0"/>
    <xf numFmtId="0" fontId="3" fillId="0" borderId="0" applyFill="0" applyBorder="0" applyProtection="0">
      <alignment horizontal="center"/>
      <protection locked="0"/>
    </xf>
    <xf numFmtId="0" fontId="40" fillId="0" borderId="0" applyFill="0" applyBorder="0" applyProtection="0">
      <alignment horizontal="center"/>
    </xf>
    <xf numFmtId="277" fontId="1" fillId="0" borderId="5" applyFont="0" applyFill="0" applyBorder="0" applyProtection="0">
      <alignment horizontal="right"/>
    </xf>
    <xf numFmtId="1" fontId="100" fillId="0" borderId="0"/>
    <xf numFmtId="278" fontId="1" fillId="0" borderId="0" applyFont="0" applyFill="0" applyBorder="0" applyProtection="0">
      <alignment horizontal="center" vertical="center"/>
    </xf>
    <xf numFmtId="0" fontId="2" fillId="31" borderId="22" applyNumberFormat="0" applyAlignment="0" applyProtection="0"/>
    <xf numFmtId="0" fontId="176" fillId="80" borderId="55" applyNumberFormat="0" applyAlignment="0" applyProtection="0"/>
    <xf numFmtId="219" fontId="1" fillId="0" borderId="0"/>
    <xf numFmtId="1" fontId="101" fillId="0" borderId="0">
      <protection locked="0"/>
    </xf>
    <xf numFmtId="0" fontId="6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3" fillId="0" borderId="11" applyNumberFormat="0" applyFill="0" applyBorder="0" applyAlignment="0" applyProtection="0">
      <alignment horizontal="center"/>
    </xf>
    <xf numFmtId="0" fontId="38" fillId="0" borderId="11" applyNumberFormat="0" applyFill="0" applyProtection="0">
      <alignment horizontal="left" vertical="center"/>
    </xf>
    <xf numFmtId="0" fontId="1" fillId="0" borderId="0">
      <alignment horizontal="center" wrapText="1"/>
      <protection hidden="1"/>
    </xf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>
      <alignment horizontal="right"/>
    </xf>
    <xf numFmtId="0" fontId="39" fillId="0" borderId="24">
      <alignment horizontal="center"/>
    </xf>
    <xf numFmtId="0" fontId="39" fillId="0" borderId="0" applyNumberFormat="0" applyFill="0" applyBorder="0" applyProtection="0">
      <alignment wrapText="1"/>
    </xf>
    <xf numFmtId="0" fontId="41" fillId="0" borderId="0" applyNumberFormat="0" applyFill="0" applyBorder="0" applyProtection="0"/>
    <xf numFmtId="0" fontId="106" fillId="0" borderId="0" applyNumberFormat="0" applyFill="0" applyBorder="0" applyProtection="0">
      <alignment horizontal="center" wrapText="1"/>
    </xf>
    <xf numFmtId="0" fontId="39" fillId="0" borderId="11" applyNumberFormat="0" applyFill="0" applyProtection="0">
      <alignment horizontal="right" wrapText="1"/>
    </xf>
    <xf numFmtId="0" fontId="39" fillId="0" borderId="11" applyNumberFormat="0" applyFill="0" applyProtection="0">
      <alignment horizontal="left" wrapText="1"/>
    </xf>
    <xf numFmtId="0" fontId="107" fillId="81" borderId="0" applyNumberFormat="0" applyBorder="0" applyProtection="0">
      <alignment horizontal="center" wrapText="1"/>
    </xf>
    <xf numFmtId="0" fontId="3" fillId="81" borderId="0" applyNumberFormat="0" applyBorder="0" applyProtection="0">
      <alignment horizontal="center" wrapText="1"/>
    </xf>
    <xf numFmtId="0" fontId="1" fillId="81" borderId="0" applyNumberFormat="0" applyBorder="0" applyProtection="0">
      <alignment horizontal="center" wrapText="1"/>
    </xf>
    <xf numFmtId="4" fontId="1" fillId="0" borderId="0" applyFont="0" applyFill="0" applyBorder="0" applyAlignment="0" applyProtection="0"/>
    <xf numFmtId="0" fontId="5" fillId="0" borderId="25"/>
    <xf numFmtId="201" fontId="1" fillId="0" borderId="0"/>
    <xf numFmtId="201" fontId="1" fillId="0" borderId="0"/>
    <xf numFmtId="201" fontId="1" fillId="0" borderId="0"/>
    <xf numFmtId="201" fontId="1" fillId="0" borderId="0"/>
    <xf numFmtId="201" fontId="1" fillId="0" borderId="0"/>
    <xf numFmtId="201" fontId="1" fillId="0" borderId="0"/>
    <xf numFmtId="201" fontId="1" fillId="0" borderId="0"/>
    <xf numFmtId="169" fontId="69" fillId="0" borderId="0" applyFont="0" applyFill="0" applyBorder="0" applyAlignment="0" applyProtection="0"/>
    <xf numFmtId="243" fontId="108" fillId="0" borderId="0" applyFill="0" applyBorder="0" applyAlignment="0" applyProtection="0"/>
    <xf numFmtId="40" fontId="108" fillId="0" borderId="0" applyFill="0" applyBorder="0" applyAlignment="0" applyProtection="0"/>
    <xf numFmtId="243" fontId="4" fillId="0" borderId="0"/>
    <xf numFmtId="279" fontId="108" fillId="33" borderId="0" applyFill="0" applyBorder="0" applyAlignment="0">
      <alignment vertical="top"/>
    </xf>
    <xf numFmtId="280" fontId="108" fillId="0" borderId="0" applyFill="0" applyBorder="0" applyAlignment="0" applyProtection="0"/>
    <xf numFmtId="17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4" fillId="0" borderId="0" applyFill="0" applyBorder="0" applyProtection="0"/>
    <xf numFmtId="0" fontId="4" fillId="0" borderId="0" applyFill="0" applyBorder="0" applyProtection="0"/>
    <xf numFmtId="0" fontId="109" fillId="0" borderId="0" applyFont="0" applyFill="0" applyBorder="0" applyProtection="0">
      <alignment horizontal="right"/>
    </xf>
    <xf numFmtId="281" fontId="110" fillId="0" borderId="0" applyFont="0" applyFill="0" applyBorder="0" applyAlignment="0" applyProtection="0">
      <alignment horizontal="right"/>
    </xf>
    <xf numFmtId="0" fontId="81" fillId="0" borderId="0" applyFont="0" applyFill="0" applyBorder="0" applyAlignment="0" applyProtection="0"/>
    <xf numFmtId="282" fontId="111" fillId="0" borderId="0" applyFont="0" applyFill="0" applyBorder="0" applyAlignment="0" applyProtection="0"/>
    <xf numFmtId="39" fontId="112" fillId="0" borderId="0" applyFont="0" applyFill="0" applyBorder="0" applyAlignment="0" applyProtection="0"/>
    <xf numFmtId="283" fontId="113" fillId="0" borderId="0" applyFont="0" applyFill="0" applyBorder="0" applyAlignment="0" applyProtection="0"/>
    <xf numFmtId="252" fontId="81" fillId="0" borderId="0" applyFont="0" applyFill="0" applyBorder="0" applyAlignment="0" applyProtection="0">
      <alignment horizontal="right"/>
    </xf>
    <xf numFmtId="165" fontId="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0" fontId="1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6" fillId="0" borderId="0" applyFont="0" applyFill="0" applyBorder="0" applyAlignment="0" applyProtection="0"/>
    <xf numFmtId="164" fontId="1" fillId="0" borderId="0" applyFont="0" applyFill="0" applyBorder="0" applyAlignment="0" applyProtection="0"/>
    <xf numFmtId="284" fontId="110" fillId="0" borderId="0" applyFont="0" applyFill="0" applyBorder="0" applyAlignment="0" applyProtection="0">
      <alignment horizontal="right"/>
    </xf>
    <xf numFmtId="165" fontId="1" fillId="0" borderId="0" applyFont="0" applyFill="0" applyBorder="0" applyAlignment="0" applyProtection="0"/>
    <xf numFmtId="165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66" fillId="0" borderId="0" applyFont="0" applyFill="0" applyBorder="0" applyAlignment="0" applyProtection="0"/>
    <xf numFmtId="40" fontId="1" fillId="0" borderId="0" applyFont="0" applyFill="0" applyBorder="0" applyProtection="0">
      <alignment horizontal="right"/>
    </xf>
    <xf numFmtId="37" fontId="66" fillId="0" borderId="0" applyFill="0" applyBorder="0" applyAlignment="0" applyProtection="0"/>
    <xf numFmtId="216" fontId="1" fillId="0" borderId="0" applyFont="0" applyFill="0" applyBorder="0" applyAlignment="0" applyProtection="0"/>
    <xf numFmtId="216" fontId="6" fillId="0" borderId="0"/>
    <xf numFmtId="0" fontId="6" fillId="0" borderId="0"/>
    <xf numFmtId="37" fontId="69" fillId="0" borderId="0" applyFont="0" applyFill="0" applyBorder="0" applyAlignment="0" applyProtection="0"/>
    <xf numFmtId="165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5" fillId="0" borderId="0"/>
    <xf numFmtId="0" fontId="5" fillId="0" borderId="0"/>
    <xf numFmtId="0" fontId="114" fillId="0" borderId="0"/>
    <xf numFmtId="0" fontId="5" fillId="0" borderId="0"/>
    <xf numFmtId="0" fontId="115" fillId="0" borderId="0" applyNumberFormat="0" applyFont="0" applyFill="0" applyBorder="0" applyAlignment="0" applyProtection="0"/>
    <xf numFmtId="0" fontId="114" fillId="0" borderId="0"/>
    <xf numFmtId="0" fontId="5" fillId="0" borderId="0"/>
    <xf numFmtId="0" fontId="17" fillId="0" borderId="6" applyNumberFormat="0" applyFont="0" applyFill="0" applyBorder="0" applyAlignment="0">
      <alignment horizontal="centerContinuous" vertical="center"/>
    </xf>
    <xf numFmtId="0" fontId="116" fillId="0" borderId="0"/>
    <xf numFmtId="0" fontId="107" fillId="0" borderId="0" applyFill="0" applyBorder="0" applyAlignment="0" applyProtection="0">
      <protection locked="0"/>
    </xf>
    <xf numFmtId="0" fontId="1" fillId="34" borderId="0">
      <alignment horizontal="center" vertical="center" wrapText="1"/>
    </xf>
    <xf numFmtId="217" fontId="117" fillId="0" borderId="0" applyFill="0" applyBorder="0">
      <alignment horizontal="left"/>
    </xf>
    <xf numFmtId="37" fontId="118" fillId="35" borderId="26">
      <alignment horizontal="right"/>
    </xf>
    <xf numFmtId="0" fontId="7" fillId="0" borderId="0" applyNumberFormat="0" applyAlignment="0"/>
    <xf numFmtId="285" fontId="1" fillId="0" borderId="0" applyFont="0" applyFill="0" applyBorder="0" applyAlignment="0" applyProtection="0"/>
    <xf numFmtId="0" fontId="1" fillId="0" borderId="0">
      <alignment horizontal="left"/>
    </xf>
    <xf numFmtId="0" fontId="1" fillId="0" borderId="0"/>
    <xf numFmtId="0" fontId="1" fillId="0" borderId="0">
      <alignment horizontal="left"/>
    </xf>
    <xf numFmtId="189" fontId="1" fillId="0" borderId="0" applyFont="0" applyFill="0" applyBorder="0" applyAlignment="0" applyProtection="0"/>
    <xf numFmtId="250" fontId="1" fillId="0" borderId="0" applyFill="0" applyBorder="0">
      <alignment horizontal="right"/>
      <protection locked="0"/>
    </xf>
    <xf numFmtId="0" fontId="5" fillId="0" borderId="25"/>
    <xf numFmtId="286" fontId="1" fillId="0" borderId="0" applyFont="0" applyFill="0" applyBorder="0" applyAlignment="0" applyProtection="0"/>
    <xf numFmtId="287" fontId="1" fillId="0" borderId="0" applyFont="0" applyFill="0" applyBorder="0" applyAlignment="0" applyProtection="0">
      <protection locked="0"/>
    </xf>
    <xf numFmtId="288" fontId="1" fillId="0" borderId="0" applyFont="0" applyFill="0" applyBorder="0" applyAlignment="0" applyProtection="0">
      <protection locked="0"/>
    </xf>
    <xf numFmtId="289" fontId="108" fillId="33" borderId="27" applyFill="0" applyBorder="0" applyAlignment="0">
      <alignment horizontal="right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 applyFont="0" applyFill="0" applyBorder="0" applyAlignment="0"/>
    <xf numFmtId="277" fontId="1" fillId="0" borderId="0" applyFont="0" applyFill="0" applyBorder="0" applyAlignment="0"/>
    <xf numFmtId="0" fontId="109" fillId="0" borderId="0" applyFont="0" applyFill="0" applyBorder="0" applyProtection="0">
      <alignment horizontal="right"/>
    </xf>
    <xf numFmtId="290" fontId="110" fillId="0" borderId="0" applyFont="0" applyFill="0" applyBorder="0" applyAlignment="0" applyProtection="0">
      <alignment horizontal="right"/>
    </xf>
    <xf numFmtId="291" fontId="113" fillId="0" borderId="0" applyFont="0" applyFill="0" applyBorder="0" applyAlignment="0" applyProtection="0"/>
    <xf numFmtId="292" fontId="112" fillId="0" borderId="0" applyFont="0" applyFill="0" applyBorder="0" applyAlignment="0" applyProtection="0"/>
    <xf numFmtId="293" fontId="113" fillId="0" borderId="0" applyFont="0" applyFill="0" applyBorder="0" applyAlignment="0" applyProtection="0"/>
    <xf numFmtId="290" fontId="46" fillId="0" borderId="0" applyFont="0" applyFill="0" applyBorder="0" applyAlignment="0" applyProtection="0">
      <alignment horizontal="right"/>
    </xf>
    <xf numFmtId="294" fontId="110" fillId="0" borderId="0" applyFont="0" applyFill="0" applyBorder="0" applyAlignment="0" applyProtection="0">
      <alignment horizontal="right"/>
    </xf>
    <xf numFmtId="244" fontId="1" fillId="0" borderId="0" applyFont="0" applyFill="0" applyBorder="0" applyAlignment="0" applyProtection="0"/>
    <xf numFmtId="294" fontId="46" fillId="0" borderId="0" applyFont="0" applyFill="0" applyBorder="0" applyAlignment="0" applyProtection="0"/>
    <xf numFmtId="295" fontId="66" fillId="0" borderId="0" applyFill="0" applyBorder="0" applyAlignment="0" applyProtection="0"/>
    <xf numFmtId="296" fontId="4" fillId="0" borderId="0" applyFont="0" applyFill="0" applyBorder="0" applyProtection="0">
      <alignment horizontal="right"/>
    </xf>
    <xf numFmtId="271" fontId="1" fillId="0" borderId="0" applyFont="0" applyFill="0" applyBorder="0" applyAlignment="0" applyProtection="0"/>
    <xf numFmtId="247" fontId="119" fillId="0" borderId="0" applyFont="0" applyFill="0" applyBorder="0" applyAlignment="0" applyProtection="0"/>
    <xf numFmtId="297" fontId="4" fillId="0" borderId="0" applyFill="0" applyBorder="0" applyAlignment="0" applyProtection="0"/>
    <xf numFmtId="298" fontId="1" fillId="0" borderId="0" applyFont="0" applyFill="0" applyBorder="0" applyAlignment="0" applyProtection="0"/>
    <xf numFmtId="299" fontId="1" fillId="0" borderId="0" applyFont="0" applyFill="0" applyBorder="0" applyAlignment="0" applyProtection="0"/>
    <xf numFmtId="300" fontId="1" fillId="0" borderId="28" applyFont="0" applyFill="0" applyBorder="0" applyAlignment="0" applyProtection="0">
      <alignment horizontal="right"/>
    </xf>
    <xf numFmtId="239" fontId="120" fillId="0" borderId="0"/>
    <xf numFmtId="301" fontId="9" fillId="0" borderId="0"/>
    <xf numFmtId="302" fontId="46" fillId="0" borderId="0" applyFont="0" applyFill="0" applyBorder="0" applyProtection="0">
      <alignment horizontal="right"/>
    </xf>
    <xf numFmtId="303" fontId="64" fillId="0" borderId="0" applyFont="0" applyFill="0" applyBorder="0" applyProtection="0">
      <alignment horizontal="right"/>
    </xf>
    <xf numFmtId="281" fontId="46" fillId="0" borderId="0" applyFont="0" applyFill="0" applyBorder="0" applyProtection="0">
      <alignment horizontal="right"/>
    </xf>
    <xf numFmtId="304" fontId="46" fillId="0" borderId="0" applyFont="0" applyFill="0" applyBorder="0" applyProtection="0">
      <alignment horizontal="right"/>
    </xf>
    <xf numFmtId="305" fontId="1" fillId="0" borderId="28" applyFont="0" applyFill="0" applyBorder="0" applyAlignment="0" applyProtection="0">
      <alignment horizontal="right"/>
    </xf>
    <xf numFmtId="306" fontId="1" fillId="0" borderId="0" applyFont="0" applyFill="0" applyBorder="0" applyAlignment="0" applyProtection="0"/>
    <xf numFmtId="245" fontId="59" fillId="0" borderId="0" applyFill="0" applyBorder="0" applyProtection="0"/>
    <xf numFmtId="0" fontId="11" fillId="0" borderId="0" applyFont="0" applyFill="0" applyBorder="0" applyAlignment="0">
      <protection locked="0"/>
    </xf>
    <xf numFmtId="9" fontId="11" fillId="0" borderId="0" applyFont="0" applyFill="0" applyBorder="0" applyAlignment="0" applyProtection="0"/>
    <xf numFmtId="166" fontId="3" fillId="32" borderId="0" applyNumberFormat="0" applyFont="0" applyFill="0" applyBorder="0" applyProtection="0">
      <alignment horizontal="left"/>
    </xf>
    <xf numFmtId="0" fontId="3" fillId="32" borderId="0" applyNumberFormat="0" applyFont="0" applyFill="0" applyBorder="0" applyProtection="0">
      <alignment horizontal="left"/>
    </xf>
    <xf numFmtId="307" fontId="37" fillId="0" borderId="0" applyFont="0" applyFill="0" applyBorder="0" applyAlignment="0" applyProtection="0"/>
    <xf numFmtId="307" fontId="3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308" fontId="121" fillId="0" borderId="0" applyFont="0" applyFill="0" applyBorder="0" applyAlignment="0" applyProtection="0"/>
    <xf numFmtId="15" fontId="1" fillId="0" borderId="0" applyFill="0" applyBorder="0" applyAlignment="0"/>
    <xf numFmtId="243" fontId="1" fillId="26" borderId="0" applyFont="0" applyFill="0" applyBorder="0" applyAlignment="0" applyProtection="0"/>
    <xf numFmtId="0" fontId="64" fillId="26" borderId="29" applyFont="0" applyFill="0" applyBorder="0" applyAlignment="0" applyProtection="0"/>
    <xf numFmtId="243" fontId="6" fillId="26" borderId="0" applyFont="0" applyFill="0" applyBorder="0" applyAlignment="0" applyProtection="0"/>
    <xf numFmtId="17" fontId="1" fillId="0" borderId="0" applyFill="0" applyBorder="0">
      <alignment horizontal="right"/>
    </xf>
    <xf numFmtId="309" fontId="1" fillId="0" borderId="11"/>
    <xf numFmtId="302" fontId="110" fillId="0" borderId="0" applyFont="0" applyFill="0" applyBorder="0" applyAlignment="0" applyProtection="0"/>
    <xf numFmtId="14" fontId="10" fillId="0" borderId="0" applyFill="0" applyBorder="0" applyAlignment="0"/>
    <xf numFmtId="310" fontId="122" fillId="0" borderId="0" applyFill="0" applyBorder="0" applyProtection="0"/>
    <xf numFmtId="17" fontId="123" fillId="0" borderId="15" applyFont="0" applyFill="0" applyBorder="0" applyAlignment="0" applyProtection="0"/>
    <xf numFmtId="14" fontId="122" fillId="0" borderId="0" applyFill="0" applyBorder="0" applyProtection="0"/>
    <xf numFmtId="0" fontId="124" fillId="0" borderId="0" applyFont="0" applyFill="0" applyBorder="0" applyAlignment="0" applyProtection="0"/>
    <xf numFmtId="14" fontId="125" fillId="0" borderId="0">
      <alignment horizontal="right"/>
      <protection locked="0"/>
    </xf>
    <xf numFmtId="311" fontId="64" fillId="0" borderId="0" applyFill="0" applyBorder="0">
      <alignment horizontal="right"/>
    </xf>
    <xf numFmtId="312" fontId="64" fillId="0" borderId="30">
      <alignment horizontal="center"/>
    </xf>
    <xf numFmtId="14" fontId="79" fillId="0" borderId="0" applyFont="0" applyFill="0" applyBorder="0" applyAlignment="0" applyProtection="0">
      <alignment horizontal="center"/>
    </xf>
    <xf numFmtId="0" fontId="79" fillId="0" borderId="0" applyFont="0" applyFill="0" applyBorder="0" applyAlignment="0" applyProtection="0">
      <alignment horizontal="center"/>
    </xf>
    <xf numFmtId="313" fontId="126" fillId="0" borderId="0"/>
    <xf numFmtId="0" fontId="6" fillId="0" borderId="0"/>
    <xf numFmtId="180" fontId="1" fillId="0" borderId="0" applyFont="0" applyFill="0" applyBorder="0" applyAlignment="0" applyProtection="0"/>
    <xf numFmtId="216" fontId="1" fillId="0" borderId="0"/>
    <xf numFmtId="211" fontId="1" fillId="0" borderId="0" applyFill="0" applyBorder="0" applyProtection="0">
      <alignment horizontal="left" vertical="center"/>
    </xf>
    <xf numFmtId="0" fontId="127" fillId="32" borderId="24" applyNumberFormat="0" applyBorder="0" applyAlignment="0">
      <alignment horizontal="center"/>
    </xf>
    <xf numFmtId="37" fontId="38" fillId="36" borderId="31" applyNumberFormat="0" applyAlignment="0">
      <alignment horizontal="left"/>
    </xf>
    <xf numFmtId="258" fontId="45" fillId="0" borderId="0">
      <protection locked="0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8" fillId="0" borderId="0">
      <protection locked="0"/>
    </xf>
    <xf numFmtId="314" fontId="129" fillId="0" borderId="0"/>
    <xf numFmtId="287" fontId="1" fillId="0" borderId="0" applyFont="0" applyFill="0" applyBorder="0" applyAlignment="0" applyProtection="0"/>
    <xf numFmtId="315" fontId="1" fillId="0" borderId="0" applyFont="0" applyFill="0" applyBorder="0" applyAlignment="0" applyProtection="0"/>
    <xf numFmtId="0" fontId="1" fillId="0" borderId="0"/>
    <xf numFmtId="239" fontId="66" fillId="0" borderId="0"/>
    <xf numFmtId="239" fontId="120" fillId="0" borderId="0">
      <protection locked="0"/>
    </xf>
    <xf numFmtId="245" fontId="66" fillId="0" borderId="0"/>
    <xf numFmtId="313" fontId="4" fillId="0" borderId="0"/>
    <xf numFmtId="316" fontId="6" fillId="0" borderId="0"/>
    <xf numFmtId="0" fontId="66" fillId="0" borderId="0" applyFont="0" applyFill="0" applyBorder="0" applyAlignment="0" applyProtection="0"/>
    <xf numFmtId="170" fontId="4" fillId="0" borderId="0" applyFont="0" applyFill="0" applyBorder="0" applyAlignment="0" applyProtection="0"/>
    <xf numFmtId="304" fontId="110" fillId="0" borderId="32" applyNumberFormat="0" applyFont="0" applyFill="0" applyAlignment="0" applyProtection="0"/>
    <xf numFmtId="313" fontId="130" fillId="0" borderId="0" applyFill="0" applyBorder="0" applyAlignment="0" applyProtection="0"/>
    <xf numFmtId="288" fontId="1" fillId="0" borderId="0"/>
    <xf numFmtId="167" fontId="131" fillId="0" borderId="33" applyNumberFormat="0" applyAlignment="0" applyProtection="0">
      <alignment vertical="top"/>
    </xf>
    <xf numFmtId="0" fontId="6" fillId="37" borderId="0" applyNumberFormat="0" applyFont="0" applyBorder="0" applyAlignment="0" applyProtection="0"/>
    <xf numFmtId="0" fontId="108" fillId="0" borderId="0" applyNumberFormat="0" applyFill="0" applyBorder="0" applyAlignment="0" applyProtection="0"/>
    <xf numFmtId="0" fontId="132" fillId="0" borderId="0">
      <protection locked="0"/>
    </xf>
    <xf numFmtId="0" fontId="132" fillId="0" borderId="0">
      <protection locked="0"/>
    </xf>
    <xf numFmtId="0" fontId="169" fillId="71" borderId="0" applyNumberFormat="0" applyBorder="0" applyAlignment="0" applyProtection="0"/>
    <xf numFmtId="0" fontId="169" fillId="71" borderId="0" applyNumberFormat="0" applyBorder="0" applyAlignment="0" applyProtection="0"/>
    <xf numFmtId="0" fontId="169" fillId="72" borderId="0" applyNumberFormat="0" applyBorder="0" applyAlignment="0" applyProtection="0"/>
    <xf numFmtId="0" fontId="169" fillId="72" borderId="0" applyNumberFormat="0" applyBorder="0" applyAlignment="0" applyProtection="0"/>
    <xf numFmtId="0" fontId="169" fillId="73" borderId="0" applyNumberFormat="0" applyBorder="0" applyAlignment="0" applyProtection="0"/>
    <xf numFmtId="0" fontId="169" fillId="73" borderId="0" applyNumberFormat="0" applyBorder="0" applyAlignment="0" applyProtection="0"/>
    <xf numFmtId="0" fontId="169" fillId="74" borderId="0" applyNumberFormat="0" applyBorder="0" applyAlignment="0" applyProtection="0"/>
    <xf numFmtId="0" fontId="169" fillId="74" borderId="0" applyNumberFormat="0" applyBorder="0" applyAlignment="0" applyProtection="0"/>
    <xf numFmtId="0" fontId="169" fillId="75" borderId="0" applyNumberFormat="0" applyBorder="0" applyAlignment="0" applyProtection="0"/>
    <xf numFmtId="0" fontId="169" fillId="75" borderId="0" applyNumberFormat="0" applyBorder="0" applyAlignment="0" applyProtection="0"/>
    <xf numFmtId="0" fontId="169" fillId="76" borderId="0" applyNumberFormat="0" applyBorder="0" applyAlignment="0" applyProtection="0"/>
    <xf numFmtId="0" fontId="169" fillId="76" borderId="0" applyNumberFormat="0" applyBorder="0" applyAlignment="0" applyProtection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77" fillId="82" borderId="54" applyNumberFormat="0" applyAlignment="0" applyProtection="0"/>
    <xf numFmtId="0" fontId="177" fillId="82" borderId="54" applyNumberFormat="0" applyAlignment="0" applyProtection="0"/>
    <xf numFmtId="249" fontId="66" fillId="0" borderId="0" applyFont="0" applyFill="0" applyBorder="0" applyAlignment="0" applyProtection="0">
      <alignment horizontal="right"/>
    </xf>
    <xf numFmtId="0" fontId="46" fillId="0" borderId="0" applyFont="0" applyFill="0" applyBorder="0" applyProtection="0">
      <alignment horizontal="left"/>
      <protection locked="0"/>
    </xf>
    <xf numFmtId="209" fontId="46" fillId="0" borderId="0" applyFont="0" applyFill="0" applyBorder="0" applyProtection="0">
      <alignment horizontal="left"/>
      <protection locked="0"/>
    </xf>
    <xf numFmtId="0" fontId="1" fillId="0" borderId="0"/>
    <xf numFmtId="0" fontId="1" fillId="0" borderId="0"/>
    <xf numFmtId="0" fontId="37" fillId="0" borderId="0"/>
    <xf numFmtId="0" fontId="50" fillId="0" borderId="0"/>
    <xf numFmtId="0" fontId="4" fillId="0" borderId="0">
      <alignment vertical="top"/>
    </xf>
    <xf numFmtId="0" fontId="1" fillId="0" borderId="0">
      <alignment vertical="top"/>
    </xf>
    <xf numFmtId="166" fontId="6" fillId="0" borderId="0" applyFont="0" applyFill="0" applyBorder="0" applyAlignment="0" applyProtection="0"/>
    <xf numFmtId="175" fontId="1" fillId="0" borderId="0" applyFont="0" applyFill="0" applyBorder="0" applyAlignment="0" applyProtection="0"/>
    <xf numFmtId="261" fontId="1" fillId="0" borderId="0" applyFont="0" applyFill="0" applyBorder="0" applyAlignment="0" applyProtection="0"/>
    <xf numFmtId="261" fontId="1" fillId="0" borderId="0" applyFont="0" applyFill="0" applyBorder="0" applyAlignment="0" applyProtection="0"/>
    <xf numFmtId="3" fontId="3" fillId="0" borderId="34" applyFill="0" applyBorder="0"/>
    <xf numFmtId="0" fontId="133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28" fillId="0" borderId="0">
      <protection locked="0"/>
    </xf>
    <xf numFmtId="0" fontId="128" fillId="0" borderId="0">
      <protection locked="0"/>
    </xf>
    <xf numFmtId="0" fontId="128" fillId="0" borderId="0">
      <protection locked="0"/>
    </xf>
    <xf numFmtId="0" fontId="128" fillId="0" borderId="0">
      <protection locked="0"/>
    </xf>
    <xf numFmtId="0" fontId="128" fillId="0" borderId="0">
      <protection locked="0"/>
    </xf>
    <xf numFmtId="0" fontId="128" fillId="0" borderId="0">
      <protection locked="0"/>
    </xf>
    <xf numFmtId="0" fontId="128" fillId="0" borderId="0">
      <protection locked="0"/>
    </xf>
    <xf numFmtId="37" fontId="66" fillId="0" borderId="0" applyBorder="0" applyAlignment="0"/>
    <xf numFmtId="0" fontId="128" fillId="0" borderId="0">
      <protection locked="0"/>
    </xf>
    <xf numFmtId="0" fontId="128" fillId="0" borderId="0">
      <protection locked="0"/>
    </xf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34" fillId="0" borderId="0" applyFill="0" applyBorder="0" applyProtection="0">
      <alignment horizontal="left"/>
    </xf>
    <xf numFmtId="0" fontId="135" fillId="9" borderId="0" applyNumberFormat="0" applyBorder="0" applyAlignment="0" applyProtection="0"/>
    <xf numFmtId="0" fontId="179" fillId="78" borderId="0" applyNumberFormat="0" applyBorder="0" applyAlignment="0" applyProtection="0"/>
    <xf numFmtId="38" fontId="6" fillId="32" borderId="0" applyNumberFormat="0" applyBorder="0" applyAlignment="0" applyProtection="0"/>
    <xf numFmtId="317" fontId="110" fillId="0" borderId="0" applyFont="0" applyFill="0" applyBorder="0" applyAlignment="0" applyProtection="0">
      <alignment horizontal="right"/>
    </xf>
    <xf numFmtId="0" fontId="136" fillId="0" borderId="0" applyProtection="0">
      <alignment horizontal="right"/>
    </xf>
    <xf numFmtId="0" fontId="41" fillId="0" borderId="35" applyNumberFormat="0" applyAlignment="0" applyProtection="0">
      <alignment horizontal="left" vertical="center"/>
    </xf>
    <xf numFmtId="0" fontId="41" fillId="0" borderId="36">
      <alignment horizontal="left" vertical="center"/>
    </xf>
    <xf numFmtId="14" fontId="3" fillId="3" borderId="16">
      <alignment horizontal="center" vertical="center" wrapText="1"/>
    </xf>
    <xf numFmtId="0" fontId="137" fillId="0" borderId="37" applyNumberFormat="0" applyFill="0" applyAlignment="0" applyProtection="0"/>
    <xf numFmtId="0" fontId="180" fillId="0" borderId="57" applyNumberFormat="0" applyFill="0" applyAlignment="0" applyProtection="0"/>
    <xf numFmtId="0" fontId="138" fillId="0" borderId="38" applyNumberFormat="0" applyFill="0" applyAlignment="0" applyProtection="0"/>
    <xf numFmtId="0" fontId="181" fillId="0" borderId="58" applyNumberFormat="0" applyFill="0" applyAlignment="0" applyProtection="0"/>
    <xf numFmtId="0" fontId="139" fillId="0" borderId="0" applyProtection="0">
      <alignment horizontal="left"/>
    </xf>
    <xf numFmtId="0" fontId="139" fillId="0" borderId="0" applyProtection="0">
      <alignment horizontal="left"/>
    </xf>
    <xf numFmtId="0" fontId="140" fillId="0" borderId="39" applyNumberFormat="0" applyFill="0" applyAlignment="0" applyProtection="0"/>
    <xf numFmtId="0" fontId="182" fillId="0" borderId="59" applyNumberFormat="0" applyFill="0" applyAlignment="0" applyProtection="0"/>
    <xf numFmtId="0" fontId="141" fillId="0" borderId="0" applyProtection="0">
      <alignment horizontal="left"/>
    </xf>
    <xf numFmtId="0" fontId="141" fillId="0" borderId="0" applyProtection="0">
      <alignment horizontal="left"/>
    </xf>
    <xf numFmtId="0" fontId="140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40" fillId="0" borderId="0" applyFill="0" applyAlignment="0" applyProtection="0">
      <protection locked="0"/>
    </xf>
    <xf numFmtId="0" fontId="40" fillId="0" borderId="11" applyFill="0" applyAlignment="0" applyProtection="0">
      <protection locked="0"/>
    </xf>
    <xf numFmtId="37" fontId="3" fillId="3" borderId="40">
      <alignment horizontal="center" vertical="center" wrapText="1"/>
    </xf>
    <xf numFmtId="37" fontId="142" fillId="0" borderId="0" applyNumberFormat="0" applyFill="0" applyBorder="0" applyAlignment="0" applyProtection="0"/>
    <xf numFmtId="37" fontId="92" fillId="0" borderId="0" applyNumberFormat="0" applyFill="0" applyBorder="0" applyAlignment="0" applyProtection="0"/>
    <xf numFmtId="318" fontId="108" fillId="0" borderId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83" fillId="77" borderId="0" applyNumberFormat="0" applyBorder="0" applyAlignment="0" applyProtection="0"/>
    <xf numFmtId="166" fontId="7" fillId="0" borderId="0"/>
    <xf numFmtId="0" fontId="7" fillId="0" borderId="0"/>
    <xf numFmtId="166" fontId="8" fillId="26" borderId="0">
      <alignment horizontal="left" wrapText="1" indent="2"/>
    </xf>
    <xf numFmtId="0" fontId="144" fillId="12" borderId="20" applyNumberFormat="0" applyAlignment="0" applyProtection="0"/>
    <xf numFmtId="319" fontId="37" fillId="0" borderId="0"/>
    <xf numFmtId="320" fontId="37" fillId="0" borderId="0"/>
    <xf numFmtId="321" fontId="37" fillId="0" borderId="0"/>
    <xf numFmtId="10" fontId="6" fillId="26" borderId="26" applyNumberFormat="0" applyBorder="0" applyAlignment="0" applyProtection="0"/>
    <xf numFmtId="1" fontId="145" fillId="0" borderId="0" applyNumberFormat="0" applyFill="0" applyBorder="0" applyAlignment="0" applyProtection="0"/>
    <xf numFmtId="0" fontId="184" fillId="82" borderId="54" applyNumberFormat="0" applyAlignment="0" applyProtection="0"/>
    <xf numFmtId="1" fontId="145" fillId="0" borderId="0" applyNumberFormat="0" applyFill="0" applyBorder="0" applyAlignment="0" applyProtection="0"/>
    <xf numFmtId="1" fontId="145" fillId="0" borderId="0" applyNumberFormat="0" applyFill="0" applyBorder="0" applyAlignment="0" applyProtection="0"/>
    <xf numFmtId="1" fontId="145" fillId="0" borderId="0" applyNumberFormat="0" applyFill="0" applyBorder="0" applyAlignment="0" applyProtection="0"/>
    <xf numFmtId="1" fontId="145" fillId="0" borderId="0" applyNumberFormat="0" applyFill="0" applyBorder="0" applyAlignment="0" applyProtection="0"/>
    <xf numFmtId="1" fontId="145" fillId="0" borderId="0" applyNumberFormat="0" applyFill="0" applyBorder="0" applyAlignment="0" applyProtection="0"/>
    <xf numFmtId="0" fontId="177" fillId="82" borderId="54" applyNumberFormat="0" applyAlignment="0" applyProtection="0"/>
    <xf numFmtId="1" fontId="145" fillId="0" borderId="0" applyNumberFormat="0" applyFill="0" applyBorder="0" applyAlignment="0" applyProtection="0"/>
    <xf numFmtId="1" fontId="145" fillId="0" borderId="0" applyNumberFormat="0" applyFill="0" applyBorder="0" applyAlignment="0" applyProtection="0"/>
    <xf numFmtId="0" fontId="144" fillId="12" borderId="20" applyNumberFormat="0" applyAlignment="0" applyProtection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46" fillId="0" borderId="23" applyNumberFormat="0" applyFill="0" applyAlignment="0" applyProtection="0"/>
    <xf numFmtId="0" fontId="185" fillId="0" borderId="56" applyNumberFormat="0" applyFill="0" applyAlignment="0" applyProtection="0"/>
    <xf numFmtId="0" fontId="147" fillId="0" borderId="8">
      <alignment horizontal="left"/>
      <protection locked="0"/>
    </xf>
    <xf numFmtId="0" fontId="107" fillId="0" borderId="0" applyFill="0" applyBorder="0" applyAlignment="0" applyProtection="0"/>
    <xf numFmtId="0" fontId="148" fillId="0" borderId="0" applyNumberFormat="0" applyFont="0" applyBorder="0" applyAlignment="0"/>
    <xf numFmtId="3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9" fillId="0" borderId="0" applyBorder="0"/>
    <xf numFmtId="32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323" fontId="1" fillId="0" borderId="0" applyFont="0" applyFill="0" applyBorder="0" applyAlignment="0" applyProtection="0"/>
    <xf numFmtId="324" fontId="1" fillId="0" borderId="0" applyFont="0" applyFill="0" applyBorder="0" applyAlignment="0" applyProtection="0"/>
    <xf numFmtId="44" fontId="166" fillId="0" borderId="0" applyFont="0" applyFill="0" applyBorder="0" applyAlignment="0" applyProtection="0"/>
    <xf numFmtId="325" fontId="1" fillId="0" borderId="0" applyFont="0" applyFill="0" applyBorder="0" applyAlignment="0" applyProtection="0"/>
    <xf numFmtId="325" fontId="1" fillId="0" borderId="0" applyFont="0" applyFill="0" applyBorder="0" applyAlignment="0" applyProtection="0"/>
    <xf numFmtId="326" fontId="1" fillId="0" borderId="0" applyFont="0" applyFill="0" applyBorder="0" applyAlignment="0" applyProtection="0"/>
    <xf numFmtId="327" fontId="1" fillId="0" borderId="0" applyFont="0" applyFill="0" applyBorder="0" applyAlignment="0" applyProtection="0"/>
    <xf numFmtId="328" fontId="1" fillId="0" borderId="0" applyFont="0" applyFill="0" applyBorder="0" applyAlignment="0" applyProtection="0"/>
    <xf numFmtId="329" fontId="1" fillId="0" borderId="0" applyFont="0" applyFill="0" applyBorder="0" applyAlignment="0" applyProtection="0"/>
    <xf numFmtId="0" fontId="128" fillId="0" borderId="0">
      <protection locked="0"/>
    </xf>
    <xf numFmtId="330" fontId="110" fillId="0" borderId="0" applyFont="0" applyFill="0" applyBorder="0" applyAlignment="0" applyProtection="0">
      <alignment horizontal="right"/>
    </xf>
    <xf numFmtId="0" fontId="186" fillId="83" borderId="0" applyNumberFormat="0" applyBorder="0" applyAlignment="0" applyProtection="0"/>
    <xf numFmtId="0" fontId="150" fillId="5" borderId="0" applyNumberFormat="0" applyBorder="0" applyAlignment="0" applyProtection="0"/>
    <xf numFmtId="0" fontId="187" fillId="83" borderId="0" applyNumberFormat="0" applyBorder="0" applyAlignment="0" applyProtection="0"/>
    <xf numFmtId="0" fontId="1" fillId="0" borderId="0" applyNumberFormat="0" applyFill="0" applyBorder="0" applyAlignment="0" applyProtection="0"/>
    <xf numFmtId="37" fontId="151" fillId="0" borderId="0"/>
    <xf numFmtId="0" fontId="7" fillId="0" borderId="0"/>
    <xf numFmtId="0" fontId="1" fillId="0" borderId="0"/>
    <xf numFmtId="0" fontId="1" fillId="0" borderId="0"/>
    <xf numFmtId="319" fontId="37" fillId="0" borderId="0"/>
    <xf numFmtId="320" fontId="37" fillId="0" borderId="0"/>
    <xf numFmtId="321" fontId="37" fillId="0" borderId="0"/>
    <xf numFmtId="331" fontId="37" fillId="0" borderId="0">
      <alignment horizontal="right"/>
    </xf>
    <xf numFmtId="0" fontId="9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9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9" fillId="0" borderId="0" applyFill="0" applyProtection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9" fillId="0" borderId="0" applyFill="0" applyProtection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37" fillId="0" borderId="0"/>
    <xf numFmtId="0" fontId="3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37" fillId="0" borderId="0"/>
    <xf numFmtId="0" fontId="1" fillId="0" borderId="0"/>
    <xf numFmtId="0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166" fontId="10" fillId="0" borderId="0"/>
    <xf numFmtId="0" fontId="11" fillId="0" borderId="0"/>
    <xf numFmtId="0" fontId="1" fillId="0" borderId="0"/>
    <xf numFmtId="0" fontId="167" fillId="0" borderId="0"/>
    <xf numFmtId="0" fontId="167" fillId="0" borderId="0"/>
    <xf numFmtId="0" fontId="9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0" fontId="166" fillId="0" borderId="0"/>
    <xf numFmtId="0" fontId="1" fillId="0" borderId="0"/>
    <xf numFmtId="0" fontId="19" fillId="0" borderId="0"/>
    <xf numFmtId="0" fontId="6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6" fillId="0" borderId="0"/>
    <xf numFmtId="0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31" fillId="0" borderId="0"/>
    <xf numFmtId="0" fontId="1" fillId="0" borderId="0"/>
    <xf numFmtId="0" fontId="1" fillId="0" borderId="0"/>
    <xf numFmtId="181" fontId="166" fillId="0" borderId="0"/>
    <xf numFmtId="0" fontId="188" fillId="0" borderId="0"/>
    <xf numFmtId="0" fontId="11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0" fontId="189" fillId="0" borderId="0"/>
    <xf numFmtId="0" fontId="1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66" fontId="166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0" fontId="10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166" fontId="166" fillId="0" borderId="0"/>
    <xf numFmtId="0" fontId="161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90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4" fillId="0" borderId="0"/>
    <xf numFmtId="166" fontId="12" fillId="0" borderId="0"/>
    <xf numFmtId="0" fontId="167" fillId="84" borderId="60" applyNumberFormat="0" applyFont="0" applyAlignment="0" applyProtection="0"/>
    <xf numFmtId="0" fontId="167" fillId="84" borderId="60" applyNumberFormat="0" applyFont="0" applyAlignment="0" applyProtection="0"/>
    <xf numFmtId="0" fontId="10" fillId="38" borderId="41" applyNumberFormat="0" applyFont="0" applyAlignment="0" applyProtection="0"/>
    <xf numFmtId="0" fontId="166" fillId="84" borderId="60" applyNumberFormat="0" applyFont="0" applyAlignment="0" applyProtection="0"/>
    <xf numFmtId="0" fontId="167" fillId="84" borderId="60" applyNumberFormat="0" applyFont="0" applyAlignment="0" applyProtection="0"/>
    <xf numFmtId="0" fontId="167" fillId="84" borderId="60" applyNumberFormat="0" applyFont="0" applyAlignment="0" applyProtection="0"/>
    <xf numFmtId="0" fontId="167" fillId="84" borderId="60" applyNumberFormat="0" applyFont="0" applyAlignment="0" applyProtection="0"/>
    <xf numFmtId="0" fontId="167" fillId="84" borderId="60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52" fillId="27" borderId="42" applyNumberFormat="0" applyAlignment="0" applyProtection="0"/>
    <xf numFmtId="0" fontId="191" fillId="79" borderId="61" applyNumberFormat="0" applyAlignment="0" applyProtection="0"/>
    <xf numFmtId="165" fontId="1" fillId="0" borderId="0" applyFont="0" applyFill="0" applyBorder="0" applyAlignment="0" applyProtection="0"/>
    <xf numFmtId="1" fontId="153" fillId="0" borderId="0" applyProtection="0">
      <alignment horizontal="right" vertical="center"/>
    </xf>
    <xf numFmtId="166" fontId="5" fillId="0" borderId="0"/>
    <xf numFmtId="0" fontId="5" fillId="0" borderId="0"/>
    <xf numFmtId="10" fontId="1" fillId="0" borderId="0" applyFont="0" applyFill="0" applyBorder="0" applyAlignment="0" applyProtection="0"/>
    <xf numFmtId="332" fontId="113" fillId="0" borderId="0" applyFont="0" applyFill="0" applyBorder="0" applyAlignment="0" applyProtection="0"/>
    <xf numFmtId="333" fontId="111" fillId="0" borderId="0" applyFont="0" applyFill="0" applyBorder="0" applyAlignment="0" applyProtection="0"/>
    <xf numFmtId="334" fontId="1" fillId="0" borderId="0" applyFont="0" applyFill="0" applyBorder="0" applyAlignment="0" applyProtection="0"/>
    <xf numFmtId="335" fontId="108" fillId="33" borderId="0" applyFill="0" applyBorder="0" applyAlignment="0" applyProtection="0">
      <protection locked="0"/>
    </xf>
    <xf numFmtId="171" fontId="1" fillId="0" borderId="0" applyFont="0" applyFill="0" applyBorder="0" applyAlignment="0" applyProtection="0"/>
    <xf numFmtId="336" fontId="108" fillId="33" borderId="0" applyFill="0" applyBorder="0" applyAlignment="0" applyProtection="0">
      <alignment vertical="top"/>
    </xf>
    <xf numFmtId="337" fontId="108" fillId="0" borderId="0" applyFill="0" applyBorder="0" applyAlignment="0" applyProtection="0"/>
    <xf numFmtId="274" fontId="37" fillId="0" borderId="0" applyFont="0" applyFill="0" applyBorder="0" applyAlignment="0" applyProtection="0"/>
    <xf numFmtId="274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0" fontId="1" fillId="0" borderId="0" applyFont="0" applyFill="0" applyBorder="0" applyAlignment="0" applyProtection="0"/>
    <xf numFmtId="338" fontId="113" fillId="0" borderId="0" applyFont="0" applyFill="0" applyBorder="0" applyAlignment="0" applyProtection="0"/>
    <xf numFmtId="339" fontId="111" fillId="0" borderId="0" applyFont="0" applyFill="0" applyBorder="0" applyAlignment="0" applyProtection="0"/>
    <xf numFmtId="322" fontId="1" fillId="0" borderId="0" applyFont="0" applyFill="0" applyBorder="0" applyAlignment="0" applyProtection="0"/>
    <xf numFmtId="340" fontId="113" fillId="0" borderId="0" applyFont="0" applyFill="0" applyBorder="0" applyAlignment="0" applyProtection="0"/>
    <xf numFmtId="341" fontId="111" fillId="0" borderId="0" applyFont="0" applyFill="0" applyBorder="0" applyAlignment="0" applyProtection="0"/>
    <xf numFmtId="170" fontId="1" fillId="0" borderId="0" applyFont="0" applyFill="0" applyBorder="0" applyAlignment="0" applyProtection="0"/>
    <xf numFmtId="342" fontId="113" fillId="0" borderId="0" applyFont="0" applyFill="0" applyBorder="0" applyAlignment="0" applyProtection="0"/>
    <xf numFmtId="343" fontId="111" fillId="0" borderId="0" applyFont="0" applyFill="0" applyBorder="0" applyAlignment="0" applyProtection="0"/>
    <xf numFmtId="344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21" fontId="1" fillId="0" borderId="0">
      <protection locked="0"/>
    </xf>
    <xf numFmtId="167" fontId="48" fillId="0" borderId="0" applyFont="0" applyFill="0" applyBorder="0" applyAlignment="0" applyProtection="0"/>
    <xf numFmtId="9" fontId="74" fillId="0" borderId="0" applyFont="0" applyFill="0" applyBorder="0" applyAlignment="0" applyProtection="0"/>
    <xf numFmtId="345" fontId="128" fillId="0" borderId="0">
      <protection locked="0"/>
    </xf>
    <xf numFmtId="346" fontId="128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9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9" fillId="0" borderId="0" applyFont="0" applyFill="0" applyBorder="0" applyAlignment="0" applyProtection="0"/>
    <xf numFmtId="9" fontId="18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0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8" fillId="0" borderId="0">
      <protection locked="0"/>
    </xf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1" fillId="0" borderId="0" applyNumberFormat="0" applyFont="0" applyFill="0" applyBorder="0" applyAlignment="0" applyProtection="0">
      <alignment horizontal="left"/>
    </xf>
    <xf numFmtId="15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44" fillId="0" borderId="16">
      <alignment horizontal="center"/>
    </xf>
    <xf numFmtId="3" fontId="11" fillId="0" borderId="0" applyFont="0" applyFill="0" applyBorder="0" applyAlignment="0" applyProtection="0"/>
    <xf numFmtId="0" fontId="11" fillId="39" borderId="0" applyNumberFormat="0" applyFont="0" applyBorder="0" applyAlignment="0" applyProtection="0"/>
    <xf numFmtId="3" fontId="1" fillId="0" borderId="0" applyFont="0" applyFill="0" applyBorder="0" applyAlignment="0" applyProtection="0"/>
    <xf numFmtId="0" fontId="154" fillId="0" borderId="8" applyNumberFormat="0" applyFill="0" applyBorder="0" applyAlignment="0" applyProtection="0">
      <protection hidden="1"/>
    </xf>
    <xf numFmtId="38" fontId="59" fillId="0" borderId="0"/>
    <xf numFmtId="0" fontId="192" fillId="79" borderId="61" applyNumberFormat="0" applyAlignment="0" applyProtection="0"/>
    <xf numFmtId="4" fontId="18" fillId="0" borderId="43" applyNumberFormat="0" applyProtection="0">
      <alignment vertical="center"/>
    </xf>
    <xf numFmtId="4" fontId="18" fillId="5" borderId="44" applyNumberFormat="0" applyProtection="0">
      <alignment vertical="center"/>
    </xf>
    <xf numFmtId="4" fontId="21" fillId="0" borderId="45" applyNumberFormat="0" applyProtection="0">
      <alignment vertical="center"/>
    </xf>
    <xf numFmtId="4" fontId="155" fillId="37" borderId="44" applyNumberFormat="0" applyProtection="0">
      <alignment vertical="center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4" fontId="18" fillId="37" borderId="44" applyNumberFormat="0" applyProtection="0">
      <alignment horizontal="left" vertical="center" indent="1"/>
    </xf>
    <xf numFmtId="0" fontId="18" fillId="0" borderId="46" applyNumberFormat="0" applyProtection="0">
      <alignment horizontal="left" vertical="top" indent="1"/>
    </xf>
    <xf numFmtId="0" fontId="18" fillId="37" borderId="44" applyNumberFormat="0" applyProtection="0">
      <alignment horizontal="left" vertical="top" indent="1"/>
    </xf>
    <xf numFmtId="4" fontId="18" fillId="0" borderId="0" applyNumberFormat="0" applyProtection="0">
      <alignment horizontal="left" vertical="center" indent="1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8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14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22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16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0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4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23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40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0" fillId="15" borderId="44" applyNumberFormat="0" applyProtection="0">
      <alignment horizontal="right" vertical="center"/>
    </xf>
    <xf numFmtId="4" fontId="18" fillId="41" borderId="47" applyNumberFormat="0" applyProtection="0">
      <alignment horizontal="left" vertical="center" indent="1"/>
    </xf>
    <xf numFmtId="4" fontId="10" fillId="42" borderId="0" applyNumberFormat="0" applyProtection="0">
      <alignment horizontal="left" vertical="center" indent="1"/>
    </xf>
    <xf numFmtId="4" fontId="22" fillId="43" borderId="0" applyNumberFormat="0" applyProtection="0">
      <alignment horizontal="left" vertical="center" indent="1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4" borderId="44" applyNumberFormat="0" applyProtection="0">
      <alignment horizontal="right" vertical="center"/>
    </xf>
    <xf numFmtId="4" fontId="10" fillId="42" borderId="0" applyNumberFormat="0" applyProtection="0">
      <alignment horizontal="left" vertical="center" indent="1"/>
    </xf>
    <xf numFmtId="4" fontId="10" fillId="45" borderId="0" applyNumberFormat="0" applyProtection="0">
      <alignment horizontal="left" vertical="center" indent="1"/>
    </xf>
    <xf numFmtId="0" fontId="3" fillId="0" borderId="45" applyNumberFormat="0" applyProtection="0">
      <alignment horizontal="left" vertical="center" indent="1"/>
    </xf>
    <xf numFmtId="0" fontId="1" fillId="43" borderId="44" applyNumberFormat="0" applyProtection="0">
      <alignment horizontal="left" vertical="center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" fillId="43" borderId="44" applyNumberFormat="0" applyProtection="0">
      <alignment horizontal="left" vertical="top" indent="1"/>
    </xf>
    <xf numFmtId="0" fontId="17" fillId="0" borderId="48" applyNumberFormat="0" applyProtection="0">
      <alignment horizontal="left" vertical="center" indent="1"/>
    </xf>
    <xf numFmtId="0" fontId="1" fillId="45" borderId="44" applyNumberFormat="0" applyProtection="0">
      <alignment horizontal="left" vertical="center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45" borderId="44" applyNumberFormat="0" applyProtection="0">
      <alignment horizontal="left" vertical="top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center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25" borderId="44" applyNumberFormat="0" applyProtection="0">
      <alignment horizontal="left" vertical="top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center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0" fontId="1" fillId="46" borderId="44" applyNumberFormat="0" applyProtection="0">
      <alignment horizontal="left" vertical="top" indent="1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10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23" fillId="26" borderId="44" applyNumberFormat="0" applyProtection="0">
      <alignment vertical="center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4" fontId="10" fillId="26" borderId="44" applyNumberFormat="0" applyProtection="0">
      <alignment horizontal="left" vertical="center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0" fontId="10" fillId="26" borderId="44" applyNumberFormat="0" applyProtection="0">
      <alignment horizontal="left" vertical="top" indent="1"/>
    </xf>
    <xf numFmtId="4" fontId="24" fillId="0" borderId="49" applyNumberFormat="0" applyProtection="0">
      <alignment horizontal="right" vertical="center"/>
    </xf>
    <xf numFmtId="4" fontId="20" fillId="0" borderId="45" applyNumberFormat="0" applyProtection="0">
      <alignment horizontal="right" vertical="center"/>
    </xf>
    <xf numFmtId="4" fontId="23" fillId="42" borderId="44" applyNumberFormat="0" applyProtection="0">
      <alignment horizontal="right" vertical="center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4" fontId="10" fillId="44" borderId="44" applyNumberFormat="0" applyProtection="0">
      <alignment horizontal="left" vertical="center" indent="1"/>
    </xf>
    <xf numFmtId="0" fontId="18" fillId="0" borderId="50" applyNumberFormat="0" applyProtection="0">
      <alignment horizontal="left" vertical="top" indent="1"/>
    </xf>
    <xf numFmtId="0" fontId="10" fillId="45" borderId="44" applyNumberFormat="0" applyProtection="0">
      <alignment horizontal="left" vertical="top" indent="1"/>
    </xf>
    <xf numFmtId="4" fontId="25" fillId="47" borderId="0" applyNumberFormat="0" applyProtection="0">
      <alignment horizontal="left" vertical="center" indent="1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4" fontId="26" fillId="42" borderId="44" applyNumberFormat="0" applyProtection="0">
      <alignment horizontal="right" vertical="center"/>
    </xf>
    <xf numFmtId="0" fontId="27" fillId="48" borderId="0"/>
    <xf numFmtId="49" fontId="28" fillId="48" borderId="0"/>
    <xf numFmtId="49" fontId="29" fillId="48" borderId="51"/>
    <xf numFmtId="49" fontId="29" fillId="48" borderId="0"/>
    <xf numFmtId="0" fontId="27" fillId="28" borderId="51">
      <protection locked="0"/>
    </xf>
    <xf numFmtId="0" fontId="27" fillId="48" borderId="0"/>
    <xf numFmtId="0" fontId="30" fillId="49" borderId="0"/>
    <xf numFmtId="0" fontId="30" fillId="35" borderId="0"/>
    <xf numFmtId="0" fontId="30" fillId="50" borderId="0"/>
    <xf numFmtId="38" fontId="11" fillId="0" borderId="0" applyFont="0" applyFill="0" applyBorder="0" applyAlignment="0" applyProtection="0"/>
    <xf numFmtId="243" fontId="6" fillId="0" borderId="0">
      <protection locked="0"/>
    </xf>
    <xf numFmtId="243" fontId="6" fillId="0" borderId="0">
      <protection locked="0"/>
    </xf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51" borderId="0"/>
    <xf numFmtId="0" fontId="47" fillId="0" borderId="0" applyNumberFormat="0" applyFill="0" applyBorder="0" applyAlignment="0" applyProtection="0"/>
    <xf numFmtId="170" fontId="4" fillId="0" borderId="0" applyFont="0" applyFill="0" applyBorder="0" applyAlignment="0" applyProtection="0"/>
    <xf numFmtId="166" fontId="5" fillId="0" borderId="0"/>
    <xf numFmtId="166" fontId="5" fillId="0" borderId="0"/>
    <xf numFmtId="0" fontId="40" fillId="0" borderId="0" applyFill="0" applyBorder="0" applyAlignment="0" applyProtection="0"/>
    <xf numFmtId="166" fontId="13" fillId="26" borderId="0">
      <alignment wrapText="1"/>
    </xf>
    <xf numFmtId="0" fontId="156" fillId="0" borderId="0" applyBorder="0" applyProtection="0">
      <alignment vertical="center"/>
    </xf>
    <xf numFmtId="304" fontId="156" fillId="0" borderId="11" applyBorder="0" applyProtection="0">
      <alignment horizontal="right" vertical="center"/>
    </xf>
    <xf numFmtId="0" fontId="157" fillId="52" borderId="0" applyBorder="0" applyProtection="0">
      <alignment horizontal="centerContinuous" vertical="center"/>
    </xf>
    <xf numFmtId="0" fontId="157" fillId="29" borderId="11" applyBorder="0" applyProtection="0">
      <alignment horizontal="centerContinuous" vertical="center"/>
    </xf>
    <xf numFmtId="0" fontId="1" fillId="0" borderId="0" applyBorder="0" applyProtection="0">
      <alignment vertical="center"/>
    </xf>
    <xf numFmtId="0" fontId="158" fillId="0" borderId="0" applyFill="0" applyBorder="0" applyProtection="0">
      <alignment horizontal="left"/>
    </xf>
    <xf numFmtId="0" fontId="134" fillId="0" borderId="6" applyFill="0" applyBorder="0" applyProtection="0">
      <alignment horizontal="left" vertical="top"/>
    </xf>
    <xf numFmtId="0" fontId="79" fillId="0" borderId="0"/>
    <xf numFmtId="0" fontId="159" fillId="0" borderId="0" applyNumberFormat="0" applyFill="0" applyBorder="0" applyAlignment="0" applyProtection="0"/>
    <xf numFmtId="49" fontId="10" fillId="0" borderId="0" applyFill="0" applyBorder="0" applyAlignment="0"/>
    <xf numFmtId="347" fontId="37" fillId="0" borderId="0" applyFill="0" applyBorder="0" applyAlignment="0"/>
    <xf numFmtId="347" fontId="37" fillId="0" borderId="0" applyFill="0" applyBorder="0" applyAlignment="0"/>
    <xf numFmtId="347" fontId="37" fillId="0" borderId="0" applyFill="0" applyBorder="0" applyAlignment="0"/>
    <xf numFmtId="347" fontId="37" fillId="0" borderId="0" applyFill="0" applyBorder="0" applyAlignment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ill="0" applyBorder="0" applyProtection="0">
      <alignment horizontal="left" vertical="top"/>
    </xf>
    <xf numFmtId="0" fontId="160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57" applyNumberFormat="0" applyFill="0" applyAlignment="0" applyProtection="0"/>
    <xf numFmtId="0" fontId="197" fillId="0" borderId="58" applyNumberFormat="0" applyFill="0" applyAlignment="0" applyProtection="0"/>
    <xf numFmtId="0" fontId="198" fillId="0" borderId="59" applyNumberFormat="0" applyFill="0" applyAlignment="0" applyProtection="0"/>
    <xf numFmtId="0" fontId="198" fillId="0" borderId="0" applyNumberFormat="0" applyFill="0" applyBorder="0" applyAlignment="0" applyProtection="0"/>
    <xf numFmtId="243" fontId="6" fillId="0" borderId="52">
      <alignment horizontal="left"/>
      <protection locked="0"/>
    </xf>
    <xf numFmtId="243" fontId="6" fillId="0" borderId="52">
      <alignment horizontal="left"/>
      <protection locked="0"/>
    </xf>
    <xf numFmtId="348" fontId="132" fillId="0" borderId="0">
      <protection locked="0"/>
    </xf>
    <xf numFmtId="0" fontId="59" fillId="27" borderId="8"/>
    <xf numFmtId="0" fontId="199" fillId="0" borderId="62" applyNumberFormat="0" applyFill="0" applyAlignment="0" applyProtection="0"/>
    <xf numFmtId="0" fontId="200" fillId="0" borderId="62" applyNumberFormat="0" applyFill="0" applyAlignment="0" applyProtection="0"/>
    <xf numFmtId="0" fontId="1" fillId="0" borderId="53" applyNumberFormat="0" applyFont="0" applyFill="0" applyAlignment="0" applyProtection="0"/>
    <xf numFmtId="0" fontId="1" fillId="0" borderId="53" applyNumberFormat="0" applyFont="0" applyFill="0" applyAlignment="0" applyProtection="0"/>
    <xf numFmtId="165" fontId="1" fillId="0" borderId="0" applyFont="0" applyFill="0" applyBorder="0" applyAlignment="0" applyProtection="0"/>
    <xf numFmtId="38" fontId="15" fillId="0" borderId="0" applyNumberFormat="0" applyBorder="0" applyAlignment="0">
      <protection locked="0"/>
    </xf>
    <xf numFmtId="349" fontId="4" fillId="0" borderId="0" applyFont="0" applyFill="0" applyBorder="0" applyAlignment="0" applyProtection="0"/>
    <xf numFmtId="349" fontId="4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90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8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0">
    <xf numFmtId="0" fontId="0" fillId="0" borderId="0" xfId="0"/>
    <xf numFmtId="0" fontId="163" fillId="0" borderId="0" xfId="0" applyFont="1" applyAlignment="1">
      <alignment horizontal="center"/>
    </xf>
    <xf numFmtId="0" fontId="163" fillId="0" borderId="0" xfId="0" applyFont="1"/>
    <xf numFmtId="0" fontId="163" fillId="0" borderId="0" xfId="0" applyFont="1" applyAlignment="1">
      <alignment horizontal="left" indent="2"/>
    </xf>
    <xf numFmtId="3" fontId="163" fillId="0" borderId="0" xfId="0" applyNumberFormat="1" applyFont="1" applyAlignment="1">
      <alignment horizontal="center" wrapText="1"/>
    </xf>
    <xf numFmtId="0" fontId="163" fillId="0" borderId="0" xfId="0" applyFont="1" applyAlignment="1">
      <alignment horizontal="center" wrapText="1"/>
    </xf>
    <xf numFmtId="0" fontId="202" fillId="0" borderId="0" xfId="0" applyFont="1" applyAlignment="1">
      <alignment horizontal="center" wrapText="1"/>
    </xf>
    <xf numFmtId="3" fontId="163" fillId="0" borderId="0" xfId="0" applyNumberFormat="1" applyFont="1" applyAlignment="1">
      <alignment horizontal="center"/>
    </xf>
    <xf numFmtId="0" fontId="163" fillId="0" borderId="0" xfId="0" applyFont="1" applyAlignment="1">
      <alignment horizontal="left" indent="1"/>
    </xf>
    <xf numFmtId="4" fontId="163" fillId="0" borderId="0" xfId="0" applyNumberFormat="1" applyFont="1" applyAlignment="1">
      <alignment horizontal="center"/>
    </xf>
    <xf numFmtId="0" fontId="204" fillId="0" borderId="0" xfId="0" applyFont="1" applyAlignment="1">
      <alignment horizontal="left" indent="1"/>
    </xf>
    <xf numFmtId="0" fontId="201" fillId="0" borderId="0" xfId="0" applyFont="1" applyAlignment="1">
      <alignment horizontal="left"/>
    </xf>
    <xf numFmtId="0" fontId="202" fillId="0" borderId="0" xfId="0" applyFont="1" applyAlignment="1">
      <alignment horizontal="center" vertical="center" wrapText="1"/>
    </xf>
    <xf numFmtId="0" fontId="163" fillId="0" borderId="0" xfId="0" applyFont="1" applyAlignment="1">
      <alignment horizontal="center" vertical="center"/>
    </xf>
    <xf numFmtId="0" fontId="201" fillId="0" borderId="0" xfId="0" applyFont="1" applyAlignment="1">
      <alignment horizontal="center" vertical="center"/>
    </xf>
    <xf numFmtId="3" fontId="163" fillId="0" borderId="0" xfId="0" applyNumberFormat="1" applyFont="1" applyAlignment="1">
      <alignment horizontal="center" vertical="center"/>
    </xf>
    <xf numFmtId="167" fontId="163" fillId="0" borderId="0" xfId="0" applyNumberFormat="1" applyFont="1" applyAlignment="1">
      <alignment horizontal="center"/>
    </xf>
    <xf numFmtId="0" fontId="204" fillId="0" borderId="0" xfId="0" applyFont="1" applyAlignment="1">
      <alignment wrapText="1"/>
    </xf>
    <xf numFmtId="0" fontId="204" fillId="0" borderId="0" xfId="0" applyFont="1" applyAlignment="1">
      <alignment horizontal="center" wrapText="1"/>
    </xf>
    <xf numFmtId="3" fontId="204" fillId="0" borderId="0" xfId="0" applyNumberFormat="1" applyFont="1" applyAlignment="1">
      <alignment horizontal="center" wrapText="1"/>
    </xf>
    <xf numFmtId="0" fontId="163" fillId="0" borderId="0" xfId="0" applyFont="1" applyAlignment="1">
      <alignment horizontal="left" indent="5"/>
    </xf>
    <xf numFmtId="0" fontId="164" fillId="0" borderId="0" xfId="0" applyFont="1"/>
    <xf numFmtId="15" fontId="163" fillId="0" borderId="0" xfId="0" applyNumberFormat="1" applyFont="1" applyAlignment="1">
      <alignment horizontal="center"/>
    </xf>
    <xf numFmtId="0" fontId="0" fillId="85" borderId="0" xfId="0" applyFill="1"/>
    <xf numFmtId="169" fontId="163" fillId="0" borderId="0" xfId="0" applyNumberFormat="1" applyFont="1" applyAlignment="1">
      <alignment horizontal="center" wrapText="1"/>
    </xf>
    <xf numFmtId="9" fontId="0" fillId="0" borderId="0" xfId="0" applyNumberFormat="1"/>
    <xf numFmtId="3" fontId="0" fillId="0" borderId="0" xfId="0" applyNumberFormat="1"/>
    <xf numFmtId="167" fontId="163" fillId="0" borderId="0" xfId="3400" applyNumberFormat="1" applyFont="1" applyAlignment="1">
      <alignment horizontal="center" vertical="center"/>
    </xf>
    <xf numFmtId="0" fontId="207" fillId="0" borderId="0" xfId="0" applyFont="1"/>
    <xf numFmtId="350" fontId="163" fillId="0" borderId="0" xfId="0" applyNumberFormat="1" applyFont="1"/>
    <xf numFmtId="0" fontId="203" fillId="0" borderId="0" xfId="0" applyFont="1"/>
    <xf numFmtId="0" fontId="203" fillId="0" borderId="0" xfId="0" applyFont="1" applyAlignment="1">
      <alignment horizontal="center"/>
    </xf>
    <xf numFmtId="0" fontId="206" fillId="0" borderId="0" xfId="0" applyFont="1"/>
    <xf numFmtId="0" fontId="206" fillId="0" borderId="0" xfId="0" applyFont="1" applyAlignment="1">
      <alignment horizontal="center"/>
    </xf>
    <xf numFmtId="0" fontId="163" fillId="85" borderId="0" xfId="0" applyFont="1" applyFill="1" applyAlignment="1">
      <alignment horizontal="left" indent="1"/>
    </xf>
    <xf numFmtId="168" fontId="163" fillId="0" borderId="0" xfId="0" applyNumberFormat="1" applyFont="1" applyAlignment="1">
      <alignment horizontal="center"/>
    </xf>
    <xf numFmtId="0" fontId="209" fillId="0" borderId="63" xfId="0" applyFont="1" applyBorder="1" applyAlignment="1">
      <alignment horizontal="center" vertical="center" wrapText="1"/>
    </xf>
    <xf numFmtId="167" fontId="210" fillId="86" borderId="0" xfId="2522" applyNumberFormat="1" applyFont="1" applyFill="1" applyAlignment="1">
      <alignment horizontal="center" vertical="center" wrapText="1"/>
    </xf>
    <xf numFmtId="353" fontId="208" fillId="32" borderId="0" xfId="0" applyNumberFormat="1" applyFont="1" applyFill="1" applyAlignment="1">
      <alignment horizontal="center"/>
    </xf>
    <xf numFmtId="353" fontId="163" fillId="0" borderId="0" xfId="0" applyNumberFormat="1" applyFont="1"/>
    <xf numFmtId="353" fontId="163" fillId="0" borderId="0" xfId="0" applyNumberFormat="1" applyFont="1" applyAlignment="1">
      <alignment horizontal="center"/>
    </xf>
    <xf numFmtId="353" fontId="163" fillId="0" borderId="0" xfId="0" applyNumberFormat="1" applyFont="1" applyAlignment="1">
      <alignment horizontal="center" wrapText="1"/>
    </xf>
    <xf numFmtId="353" fontId="163" fillId="0" borderId="0" xfId="0" applyNumberFormat="1" applyFont="1" applyAlignment="1">
      <alignment horizontal="left" indent="2"/>
    </xf>
    <xf numFmtId="353" fontId="163" fillId="85" borderId="0" xfId="0" applyNumberFormat="1" applyFont="1" applyFill="1" applyAlignment="1">
      <alignment horizontal="center"/>
    </xf>
    <xf numFmtId="354" fontId="163" fillId="0" borderId="0" xfId="0" applyNumberFormat="1" applyFont="1" applyAlignment="1">
      <alignment horizontal="center"/>
    </xf>
    <xf numFmtId="0" fontId="209" fillId="0" borderId="63" xfId="0" applyFont="1" applyBorder="1" applyAlignment="1">
      <alignment horizontal="left" vertical="center" wrapText="1" indent="1"/>
    </xf>
    <xf numFmtId="167" fontId="210" fillId="86" borderId="0" xfId="2522" applyNumberFormat="1" applyFont="1" applyFill="1" applyAlignment="1">
      <alignment horizontal="left" vertical="center" wrapText="1" indent="1"/>
    </xf>
    <xf numFmtId="352" fontId="208" fillId="32" borderId="0" xfId="0" applyNumberFormat="1" applyFont="1" applyFill="1" applyAlignment="1">
      <alignment horizontal="left" indent="1"/>
    </xf>
    <xf numFmtId="0" fontId="163" fillId="0" borderId="0" xfId="0" applyFont="1" applyAlignment="1">
      <alignment horizontal="left" indent="3"/>
    </xf>
    <xf numFmtId="0" fontId="207" fillId="0" borderId="0" xfId="0" applyFont="1" applyAlignment="1">
      <alignment horizontal="left" indent="1"/>
    </xf>
    <xf numFmtId="354" fontId="163" fillId="85" borderId="0" xfId="0" applyNumberFormat="1" applyFont="1" applyFill="1" applyAlignment="1">
      <alignment horizontal="center"/>
    </xf>
    <xf numFmtId="353" fontId="205" fillId="85" borderId="0" xfId="3148" applyNumberFormat="1" applyFont="1" applyFill="1" applyBorder="1" applyAlignment="1">
      <alignment horizontal="center" vertical="center" wrapText="1"/>
    </xf>
    <xf numFmtId="353" fontId="209" fillId="0" borderId="63" xfId="0" applyNumberFormat="1" applyFont="1" applyBorder="1" applyAlignment="1">
      <alignment horizontal="center" vertical="center" wrapText="1"/>
    </xf>
    <xf numFmtId="353" fontId="202" fillId="0" borderId="0" xfId="0" applyNumberFormat="1" applyFont="1" applyAlignment="1">
      <alignment horizontal="center" wrapText="1"/>
    </xf>
    <xf numFmtId="353" fontId="204" fillId="0" borderId="0" xfId="0" applyNumberFormat="1" applyFont="1" applyAlignment="1">
      <alignment horizontal="center"/>
    </xf>
    <xf numFmtId="353" fontId="163" fillId="0" borderId="0" xfId="2522" applyNumberFormat="1" applyFont="1" applyAlignment="1">
      <alignment horizontal="center" vertical="center"/>
    </xf>
    <xf numFmtId="178" fontId="204" fillId="0" borderId="0" xfId="0" applyNumberFormat="1" applyFont="1" applyAlignment="1">
      <alignment horizontal="left" indent="1"/>
    </xf>
    <xf numFmtId="178" fontId="204" fillId="0" borderId="0" xfId="0" applyNumberFormat="1" applyFont="1" applyAlignment="1">
      <alignment horizontal="center"/>
    </xf>
    <xf numFmtId="352" fontId="164" fillId="32" borderId="0" xfId="0" applyNumberFormat="1" applyFont="1" applyFill="1" applyAlignment="1">
      <alignment horizontal="left" indent="1"/>
    </xf>
    <xf numFmtId="353" fontId="164" fillId="32" borderId="0" xfId="0" applyNumberFormat="1" applyFont="1" applyFill="1" applyAlignment="1">
      <alignment horizontal="center"/>
    </xf>
    <xf numFmtId="353" fontId="0" fillId="0" borderId="0" xfId="0" applyNumberFormat="1"/>
    <xf numFmtId="353" fontId="204" fillId="0" borderId="0" xfId="0" applyNumberFormat="1" applyFont="1" applyAlignment="1">
      <alignment horizontal="center" wrapText="1"/>
    </xf>
    <xf numFmtId="178" fontId="204" fillId="0" borderId="0" xfId="0" applyNumberFormat="1" applyFont="1" applyAlignment="1">
      <alignment horizontal="center" wrapText="1"/>
    </xf>
    <xf numFmtId="353" fontId="163" fillId="0" borderId="0" xfId="0" applyNumberFormat="1" applyFont="1" applyAlignment="1">
      <alignment horizontal="center" vertical="center" wrapText="1"/>
    </xf>
    <xf numFmtId="353" fontId="201" fillId="0" borderId="0" xfId="0" applyNumberFormat="1" applyFont="1" applyAlignment="1">
      <alignment horizontal="center"/>
    </xf>
    <xf numFmtId="353" fontId="201" fillId="0" borderId="0" xfId="0" applyNumberFormat="1" applyFont="1" applyAlignment="1">
      <alignment horizontal="center" vertical="center"/>
    </xf>
    <xf numFmtId="0" fontId="201" fillId="0" borderId="0" xfId="0" applyFont="1" applyAlignment="1">
      <alignment horizontal="center"/>
    </xf>
    <xf numFmtId="351" fontId="163" fillId="0" borderId="0" xfId="3401" applyNumberFormat="1" applyFont="1" applyAlignment="1">
      <alignment horizontal="center"/>
    </xf>
    <xf numFmtId="0" fontId="164" fillId="0" borderId="0" xfId="0" applyFont="1" applyAlignment="1">
      <alignment horizontal="center"/>
    </xf>
    <xf numFmtId="351" fontId="164" fillId="0" borderId="0" xfId="3401" applyNumberFormat="1" applyFont="1" applyAlignment="1">
      <alignment horizontal="center"/>
    </xf>
    <xf numFmtId="351" fontId="163" fillId="0" borderId="0" xfId="0" applyNumberFormat="1" applyFont="1" applyAlignment="1">
      <alignment horizontal="center"/>
    </xf>
    <xf numFmtId="353" fontId="204" fillId="0" borderId="0" xfId="0" applyNumberFormat="1" applyFont="1" applyAlignment="1">
      <alignment horizontal="center" vertical="center" wrapText="1"/>
    </xf>
    <xf numFmtId="0" fontId="205" fillId="0" borderId="0" xfId="0" applyFont="1" applyAlignment="1">
      <alignment horizontal="left" indent="1"/>
    </xf>
    <xf numFmtId="167" fontId="205" fillId="0" borderId="0" xfId="0" applyNumberFormat="1" applyFont="1" applyAlignment="1">
      <alignment horizontal="center" vertical="center" wrapText="1"/>
    </xf>
    <xf numFmtId="3" fontId="205" fillId="0" borderId="0" xfId="0" applyNumberFormat="1" applyFont="1" applyAlignment="1">
      <alignment horizontal="center" vertical="center"/>
    </xf>
    <xf numFmtId="167" fontId="205" fillId="0" borderId="0" xfId="0" applyNumberFormat="1" applyFont="1" applyAlignment="1">
      <alignment horizontal="center"/>
    </xf>
    <xf numFmtId="0" fontId="201" fillId="0" borderId="0" xfId="0" applyFont="1" applyAlignment="1">
      <alignment horizontal="left" indent="1"/>
    </xf>
    <xf numFmtId="0" fontId="205" fillId="0" borderId="0" xfId="0" applyFont="1" applyAlignment="1">
      <alignment horizontal="left" indent="2"/>
    </xf>
    <xf numFmtId="0" fontId="204" fillId="87" borderId="0" xfId="0" applyFont="1" applyFill="1" applyAlignment="1">
      <alignment horizontal="left" indent="1"/>
    </xf>
    <xf numFmtId="353" fontId="204" fillId="87" borderId="0" xfId="0" applyNumberFormat="1" applyFont="1" applyFill="1" applyAlignment="1">
      <alignment horizontal="center"/>
    </xf>
    <xf numFmtId="353" fontId="204" fillId="87" borderId="0" xfId="0" applyNumberFormat="1" applyFont="1" applyFill="1" applyAlignment="1">
      <alignment horizontal="center" vertical="center" wrapText="1"/>
    </xf>
    <xf numFmtId="3" fontId="163" fillId="87" borderId="0" xfId="0" applyNumberFormat="1" applyFont="1" applyFill="1" applyAlignment="1">
      <alignment horizontal="center" vertical="center"/>
    </xf>
    <xf numFmtId="353" fontId="209" fillId="0" borderId="63" xfId="0" applyNumberFormat="1" applyFont="1" applyBorder="1" applyAlignment="1">
      <alignment horizontal="left" vertical="center" wrapText="1" indent="1"/>
    </xf>
    <xf numFmtId="353" fontId="204" fillId="87" borderId="0" xfId="0" applyNumberFormat="1" applyFont="1" applyFill="1" applyAlignment="1">
      <alignment horizontal="left" indent="1"/>
    </xf>
    <xf numFmtId="353" fontId="163" fillId="0" borderId="0" xfId="0" applyNumberFormat="1" applyFont="1" applyAlignment="1">
      <alignment horizontal="left" indent="5"/>
    </xf>
    <xf numFmtId="353" fontId="204" fillId="0" borderId="0" xfId="0" applyNumberFormat="1" applyFont="1" applyAlignment="1">
      <alignment horizontal="left" indent="1"/>
    </xf>
    <xf numFmtId="0" fontId="0" fillId="0" borderId="64" xfId="0" applyBorder="1"/>
    <xf numFmtId="0" fontId="209" fillId="0" borderId="0" xfId="0" applyFont="1" applyAlignment="1">
      <alignment horizontal="center" vertical="center" wrapText="1"/>
    </xf>
    <xf numFmtId="167" fontId="210" fillId="0" borderId="0" xfId="2522" applyNumberFormat="1" applyFont="1" applyAlignment="1">
      <alignment horizontal="center" vertical="center" wrapText="1"/>
    </xf>
    <xf numFmtId="352" fontId="208" fillId="0" borderId="0" xfId="0" applyNumberFormat="1" applyFont="1" applyAlignment="1">
      <alignment horizontal="center"/>
    </xf>
    <xf numFmtId="352" fontId="164" fillId="0" borderId="0" xfId="0" applyNumberFormat="1" applyFont="1" applyAlignment="1">
      <alignment horizontal="center"/>
    </xf>
    <xf numFmtId="0" fontId="163" fillId="0" borderId="0" xfId="0" applyFont="1" applyAlignment="1">
      <alignment vertical="center"/>
    </xf>
    <xf numFmtId="0" fontId="205" fillId="0" borderId="0" xfId="0" applyFont="1"/>
    <xf numFmtId="353" fontId="164" fillId="0" borderId="0" xfId="0" applyNumberFormat="1" applyFont="1" applyAlignment="1">
      <alignment horizontal="center"/>
    </xf>
    <xf numFmtId="354" fontId="164" fillId="0" borderId="0" xfId="0" applyNumberFormat="1" applyFont="1" applyAlignment="1">
      <alignment horizontal="center"/>
    </xf>
    <xf numFmtId="178" fontId="163" fillId="0" borderId="0" xfId="0" applyNumberFormat="1" applyFont="1"/>
    <xf numFmtId="0" fontId="164" fillId="0" borderId="0" xfId="0" applyFont="1" applyAlignment="1">
      <alignment horizontal="left" indent="1"/>
    </xf>
    <xf numFmtId="0" fontId="163" fillId="0" borderId="0" xfId="0" applyFont="1" applyAlignment="1">
      <alignment horizontal="left" vertical="center" wrapText="1" indent="1"/>
    </xf>
    <xf numFmtId="0" fontId="0" fillId="0" borderId="64" xfId="0" applyBorder="1" applyAlignment="1">
      <alignment horizontal="left" indent="1"/>
    </xf>
    <xf numFmtId="0" fontId="164" fillId="88" borderId="0" xfId="0" applyFont="1" applyFill="1" applyAlignment="1">
      <alignment horizontal="left" indent="1"/>
    </xf>
    <xf numFmtId="0" fontId="163" fillId="88" borderId="0" xfId="0" applyFont="1" applyFill="1"/>
    <xf numFmtId="353" fontId="164" fillId="88" borderId="0" xfId="0" applyNumberFormat="1" applyFont="1" applyFill="1" applyAlignment="1">
      <alignment horizontal="center"/>
    </xf>
    <xf numFmtId="353" fontId="163" fillId="0" borderId="0" xfId="0" applyNumberFormat="1" applyFont="1" applyAlignment="1">
      <alignment horizontal="center" vertical="center"/>
    </xf>
    <xf numFmtId="169" fontId="164" fillId="0" borderId="0" xfId="0" applyNumberFormat="1" applyFont="1"/>
    <xf numFmtId="352" fontId="208" fillId="32" borderId="0" xfId="0" applyNumberFormat="1" applyFont="1" applyFill="1" applyAlignment="1">
      <alignment horizontal="center"/>
    </xf>
    <xf numFmtId="0" fontId="163" fillId="0" borderId="0" xfId="0" applyFont="1" applyAlignment="1">
      <alignment horizontal="left" indent="6"/>
    </xf>
    <xf numFmtId="355" fontId="0" fillId="0" borderId="0" xfId="0" applyNumberFormat="1"/>
    <xf numFmtId="351" fontId="163" fillId="0" borderId="0" xfId="3401" applyNumberFormat="1" applyFont="1"/>
    <xf numFmtId="169" fontId="163" fillId="0" borderId="0" xfId="0" applyNumberFormat="1" applyFont="1"/>
    <xf numFmtId="0" fontId="212" fillId="0" borderId="0" xfId="0" applyFont="1"/>
    <xf numFmtId="354" fontId="163" fillId="0" borderId="65" xfId="0" applyNumberFormat="1" applyFont="1" applyBorder="1" applyAlignment="1">
      <alignment horizontal="center"/>
    </xf>
    <xf numFmtId="9" fontId="0" fillId="0" borderId="0" xfId="3400" applyFont="1"/>
    <xf numFmtId="166" fontId="163" fillId="0" borderId="0" xfId="2522" applyFont="1" applyAlignment="1">
      <alignment horizontal="left" vertical="center" wrapText="1" indent="2"/>
    </xf>
    <xf numFmtId="354" fontId="209" fillId="0" borderId="63" xfId="0" applyNumberFormat="1" applyFont="1" applyBorder="1" applyAlignment="1">
      <alignment horizontal="center" vertical="center" wrapText="1"/>
    </xf>
    <xf numFmtId="354" fontId="163" fillId="0" borderId="0" xfId="0" applyNumberFormat="1" applyFont="1"/>
    <xf numFmtId="214" fontId="204" fillId="87" borderId="0" xfId="0" applyNumberFormat="1" applyFont="1" applyFill="1" applyAlignment="1">
      <alignment horizontal="center"/>
    </xf>
    <xf numFmtId="214" fontId="163" fillId="0" borderId="0" xfId="0" applyNumberFormat="1" applyFont="1" applyAlignment="1">
      <alignment horizontal="center"/>
    </xf>
    <xf numFmtId="3" fontId="201" fillId="0" borderId="0" xfId="0" applyNumberFormat="1" applyFont="1" applyAlignment="1">
      <alignment horizontal="center"/>
    </xf>
    <xf numFmtId="214" fontId="164" fillId="0" borderId="0" xfId="0" applyNumberFormat="1" applyFont="1" applyAlignment="1">
      <alignment horizontal="center"/>
    </xf>
    <xf numFmtId="3" fontId="204" fillId="87" borderId="0" xfId="0" applyNumberFormat="1" applyFont="1" applyFill="1" applyAlignment="1">
      <alignment horizontal="center"/>
    </xf>
    <xf numFmtId="214" fontId="164" fillId="88" borderId="0" xfId="2522" applyNumberFormat="1" applyFont="1" applyFill="1" applyAlignment="1">
      <alignment horizontal="center" vertical="center"/>
    </xf>
    <xf numFmtId="356" fontId="208" fillId="32" borderId="0" xfId="0" applyNumberFormat="1" applyFont="1" applyFill="1" applyAlignment="1">
      <alignment horizontal="center"/>
    </xf>
    <xf numFmtId="169" fontId="163" fillId="0" borderId="0" xfId="0" applyNumberFormat="1" applyFont="1" applyAlignment="1">
      <alignment horizontal="center"/>
    </xf>
    <xf numFmtId="169" fontId="208" fillId="32" borderId="0" xfId="0" applyNumberFormat="1" applyFont="1" applyFill="1" applyAlignment="1">
      <alignment horizontal="center"/>
    </xf>
    <xf numFmtId="167" fontId="163" fillId="0" borderId="0" xfId="3400" applyNumberFormat="1" applyFont="1" applyFill="1" applyBorder="1" applyAlignment="1">
      <alignment horizontal="center"/>
    </xf>
    <xf numFmtId="169" fontId="209" fillId="0" borderId="63" xfId="0" applyNumberFormat="1" applyFont="1" applyBorder="1" applyAlignment="1">
      <alignment horizontal="center" vertical="center" wrapText="1"/>
    </xf>
    <xf numFmtId="168" fontId="163" fillId="0" borderId="0" xfId="3400" applyNumberFormat="1" applyFont="1" applyFill="1" applyBorder="1" applyAlignment="1">
      <alignment horizontal="center"/>
    </xf>
    <xf numFmtId="353" fontId="190" fillId="0" borderId="0" xfId="0" applyNumberFormat="1" applyFont="1" applyAlignment="1">
      <alignment horizontal="center"/>
    </xf>
    <xf numFmtId="178" fontId="164" fillId="0" borderId="0" xfId="0" applyNumberFormat="1" applyFont="1" applyAlignment="1">
      <alignment horizontal="center"/>
    </xf>
    <xf numFmtId="0" fontId="209" fillId="0" borderId="66" xfId="0" applyFont="1" applyBorder="1" applyAlignment="1">
      <alignment horizontal="center" vertical="center" wrapText="1"/>
    </xf>
    <xf numFmtId="0" fontId="209" fillId="0" borderId="67" xfId="0" applyFont="1" applyBorder="1" applyAlignment="1">
      <alignment horizontal="center" vertical="center" wrapText="1"/>
    </xf>
    <xf numFmtId="0" fontId="163" fillId="0" borderId="67" xfId="0" applyFont="1" applyBorder="1"/>
    <xf numFmtId="356" fontId="208" fillId="32" borderId="67" xfId="0" applyNumberFormat="1" applyFont="1" applyFill="1" applyBorder="1" applyAlignment="1">
      <alignment horizontal="center"/>
    </xf>
    <xf numFmtId="169" fontId="163" fillId="0" borderId="67" xfId="0" applyNumberFormat="1" applyFont="1" applyBorder="1" applyAlignment="1">
      <alignment horizontal="center"/>
    </xf>
    <xf numFmtId="167" fontId="163" fillId="0" borderId="67" xfId="3400" applyNumberFormat="1" applyFont="1" applyFill="1" applyBorder="1" applyAlignment="1">
      <alignment horizontal="center"/>
    </xf>
    <xf numFmtId="169" fontId="209" fillId="0" borderId="68" xfId="0" applyNumberFormat="1" applyFont="1" applyBorder="1" applyAlignment="1">
      <alignment horizontal="center" vertical="center" wrapText="1"/>
    </xf>
    <xf numFmtId="169" fontId="163" fillId="0" borderId="69" xfId="0" applyNumberFormat="1" applyFont="1" applyBorder="1" applyAlignment="1">
      <alignment horizontal="center"/>
    </xf>
    <xf numFmtId="0" fontId="164" fillId="32" borderId="0" xfId="0" applyFont="1" applyFill="1" applyAlignment="1">
      <alignment horizontal="center"/>
    </xf>
    <xf numFmtId="43" fontId="163" fillId="0" borderId="0" xfId="3263" applyFont="1" applyBorder="1" applyAlignment="1">
      <alignment horizontal="left" indent="2"/>
    </xf>
    <xf numFmtId="43" fontId="163" fillId="0" borderId="0" xfId="3263" applyFont="1" applyBorder="1" applyAlignment="1">
      <alignment horizontal="center"/>
    </xf>
    <xf numFmtId="43" fontId="164" fillId="32" borderId="0" xfId="3263" applyFont="1" applyFill="1" applyBorder="1" applyAlignment="1">
      <alignment horizontal="center"/>
    </xf>
    <xf numFmtId="43" fontId="163" fillId="0" borderId="0" xfId="3263" applyFont="1" applyBorder="1"/>
    <xf numFmtId="0" fontId="164" fillId="32" borderId="67" xfId="0" applyFont="1" applyFill="1" applyBorder="1" applyAlignment="1">
      <alignment horizontal="center"/>
    </xf>
    <xf numFmtId="353" fontId="164" fillId="32" borderId="67" xfId="0" applyNumberFormat="1" applyFont="1" applyFill="1" applyBorder="1" applyAlignment="1">
      <alignment horizontal="center"/>
    </xf>
    <xf numFmtId="353" fontId="163" fillId="0" borderId="67" xfId="0" applyNumberFormat="1" applyFont="1" applyBorder="1" applyAlignment="1">
      <alignment horizontal="center"/>
    </xf>
    <xf numFmtId="43" fontId="163" fillId="0" borderId="67" xfId="3263" applyFont="1" applyBorder="1" applyAlignment="1">
      <alignment horizontal="left" indent="2"/>
    </xf>
    <xf numFmtId="43" fontId="163" fillId="0" borderId="67" xfId="3263" applyFont="1" applyBorder="1" applyAlignment="1">
      <alignment horizontal="center"/>
    </xf>
    <xf numFmtId="43" fontId="164" fillId="32" borderId="67" xfId="3263" applyFont="1" applyFill="1" applyBorder="1" applyAlignment="1">
      <alignment horizontal="center"/>
    </xf>
    <xf numFmtId="43" fontId="163" fillId="0" borderId="67" xfId="3263" applyFont="1" applyBorder="1"/>
    <xf numFmtId="353" fontId="163" fillId="0" borderId="69" xfId="0" applyNumberFormat="1" applyFont="1" applyBorder="1" applyAlignment="1">
      <alignment horizontal="center"/>
    </xf>
    <xf numFmtId="353" fontId="164" fillId="0" borderId="67" xfId="0" applyNumberFormat="1" applyFont="1" applyBorder="1" applyAlignment="1">
      <alignment horizontal="center"/>
    </xf>
    <xf numFmtId="353" fontId="208" fillId="32" borderId="67" xfId="0" applyNumberFormat="1" applyFont="1" applyFill="1" applyBorder="1" applyAlignment="1">
      <alignment horizontal="center"/>
    </xf>
    <xf numFmtId="354" fontId="163" fillId="85" borderId="69" xfId="0" applyNumberFormat="1" applyFont="1" applyFill="1" applyBorder="1" applyAlignment="1">
      <alignment horizontal="center"/>
    </xf>
    <xf numFmtId="0" fontId="0" fillId="0" borderId="67" xfId="0" applyBorder="1"/>
    <xf numFmtId="353" fontId="164" fillId="32" borderId="69" xfId="0" applyNumberFormat="1" applyFont="1" applyFill="1" applyBorder="1" applyAlignment="1">
      <alignment horizontal="center"/>
    </xf>
    <xf numFmtId="354" fontId="209" fillId="0" borderId="66" xfId="0" applyNumberFormat="1" applyFont="1" applyBorder="1" applyAlignment="1">
      <alignment horizontal="center" vertical="center" wrapText="1"/>
    </xf>
    <xf numFmtId="354" fontId="163" fillId="0" borderId="67" xfId="0" applyNumberFormat="1" applyFont="1" applyBorder="1"/>
    <xf numFmtId="353" fontId="209" fillId="0" borderId="66" xfId="0" applyNumberFormat="1" applyFont="1" applyBorder="1" applyAlignment="1">
      <alignment horizontal="center" vertical="center" wrapText="1"/>
    </xf>
    <xf numFmtId="353" fontId="163" fillId="0" borderId="67" xfId="0" applyNumberFormat="1" applyFont="1" applyBorder="1"/>
    <xf numFmtId="178" fontId="164" fillId="0" borderId="67" xfId="0" applyNumberFormat="1" applyFont="1" applyBorder="1" applyAlignment="1">
      <alignment horizontal="center"/>
    </xf>
    <xf numFmtId="353" fontId="163" fillId="0" borderId="67" xfId="2522" applyNumberFormat="1" applyFont="1" applyBorder="1" applyAlignment="1">
      <alignment horizontal="center" vertical="center"/>
    </xf>
    <xf numFmtId="0" fontId="201" fillId="0" borderId="67" xfId="0" applyFont="1" applyBorder="1" applyAlignment="1">
      <alignment horizontal="center"/>
    </xf>
    <xf numFmtId="214" fontId="204" fillId="87" borderId="67" xfId="0" applyNumberFormat="1" applyFont="1" applyFill="1" applyBorder="1" applyAlignment="1">
      <alignment horizontal="center"/>
    </xf>
    <xf numFmtId="214" fontId="163" fillId="0" borderId="67" xfId="0" applyNumberFormat="1" applyFont="1" applyBorder="1" applyAlignment="1">
      <alignment horizontal="center"/>
    </xf>
    <xf numFmtId="3" fontId="201" fillId="0" borderId="67" xfId="0" applyNumberFormat="1" applyFont="1" applyBorder="1" applyAlignment="1">
      <alignment horizontal="center"/>
    </xf>
    <xf numFmtId="167" fontId="205" fillId="0" borderId="67" xfId="0" applyNumberFormat="1" applyFont="1" applyBorder="1" applyAlignment="1">
      <alignment horizontal="center"/>
    </xf>
    <xf numFmtId="353" fontId="204" fillId="0" borderId="67" xfId="0" applyNumberFormat="1" applyFont="1" applyBorder="1" applyAlignment="1">
      <alignment horizontal="center"/>
    </xf>
    <xf numFmtId="3" fontId="204" fillId="87" borderId="67" xfId="0" applyNumberFormat="1" applyFont="1" applyFill="1" applyBorder="1" applyAlignment="1">
      <alignment horizontal="center"/>
    </xf>
    <xf numFmtId="353" fontId="201" fillId="0" borderId="67" xfId="0" applyNumberFormat="1" applyFont="1" applyBorder="1" applyAlignment="1">
      <alignment horizontal="center"/>
    </xf>
    <xf numFmtId="214" fontId="164" fillId="88" borderId="67" xfId="2522" applyNumberFormat="1" applyFont="1" applyFill="1" applyBorder="1" applyAlignment="1">
      <alignment horizontal="center" vertical="center"/>
    </xf>
    <xf numFmtId="0" fontId="163" fillId="0" borderId="67" xfId="0" applyFont="1" applyBorder="1" applyAlignment="1">
      <alignment horizontal="center"/>
    </xf>
    <xf numFmtId="167" fontId="205" fillId="0" borderId="67" xfId="0" applyNumberFormat="1" applyFont="1" applyBorder="1" applyAlignment="1">
      <alignment horizontal="center" vertical="center" wrapText="1"/>
    </xf>
    <xf numFmtId="167" fontId="205" fillId="0" borderId="69" xfId="0" applyNumberFormat="1" applyFont="1" applyBorder="1" applyAlignment="1">
      <alignment horizontal="center" vertical="center" wrapText="1"/>
    </xf>
    <xf numFmtId="167" fontId="163" fillId="0" borderId="67" xfId="3400" applyNumberFormat="1" applyFont="1" applyBorder="1" applyAlignment="1">
      <alignment horizontal="center"/>
    </xf>
    <xf numFmtId="353" fontId="204" fillId="87" borderId="67" xfId="0" applyNumberFormat="1" applyFont="1" applyFill="1" applyBorder="1" applyAlignment="1">
      <alignment horizontal="center"/>
    </xf>
    <xf numFmtId="353" fontId="163" fillId="0" borderId="67" xfId="0" applyNumberFormat="1" applyFont="1" applyBorder="1" applyAlignment="1">
      <alignment horizontal="center" wrapText="1"/>
    </xf>
    <xf numFmtId="353" fontId="164" fillId="88" borderId="67" xfId="0" applyNumberFormat="1" applyFont="1" applyFill="1" applyBorder="1" applyAlignment="1">
      <alignment horizontal="center"/>
    </xf>
    <xf numFmtId="353" fontId="163" fillId="0" borderId="69" xfId="0" applyNumberFormat="1" applyFont="1" applyBorder="1" applyAlignment="1">
      <alignment horizontal="center" wrapText="1"/>
    </xf>
    <xf numFmtId="167" fontId="163" fillId="0" borderId="0" xfId="3400" applyNumberFormat="1" applyFont="1" applyBorder="1" applyAlignment="1">
      <alignment horizontal="center"/>
    </xf>
    <xf numFmtId="14" fontId="163" fillId="0" borderId="0" xfId="0" applyNumberFormat="1" applyFont="1"/>
  </cellXfs>
  <cellStyles count="3402">
    <cellStyle name="_x0002_" xfId="1" xr:uid="{00000000-0005-0000-0000-000000000000}"/>
    <cellStyle name="-" xfId="2" xr:uid="{00000000-0005-0000-0000-000001000000}"/>
    <cellStyle name="          _x000d__x000a_386grabber=VGA.3GR_x000d__x000a_" xfId="3" xr:uid="{00000000-0005-0000-0000-000002000000}"/>
    <cellStyle name=" 1" xfId="4" xr:uid="{00000000-0005-0000-0000-000003000000}"/>
    <cellStyle name=" 10" xfId="5" xr:uid="{00000000-0005-0000-0000-000004000000}"/>
    <cellStyle name=" 10 2" xfId="6" xr:uid="{00000000-0005-0000-0000-000005000000}"/>
    <cellStyle name=" 11" xfId="7" xr:uid="{00000000-0005-0000-0000-000006000000}"/>
    <cellStyle name=" 12" xfId="8" xr:uid="{00000000-0005-0000-0000-000007000000}"/>
    <cellStyle name=" 12 2" xfId="9" xr:uid="{00000000-0005-0000-0000-000008000000}"/>
    <cellStyle name=" 13" xfId="10" xr:uid="{00000000-0005-0000-0000-000009000000}"/>
    <cellStyle name=" 13 2" xfId="11" xr:uid="{00000000-0005-0000-0000-00000A000000}"/>
    <cellStyle name=" 14" xfId="12" xr:uid="{00000000-0005-0000-0000-00000B000000}"/>
    <cellStyle name=" 14 2" xfId="13" xr:uid="{00000000-0005-0000-0000-00000C000000}"/>
    <cellStyle name=" 15" xfId="14" xr:uid="{00000000-0005-0000-0000-00000D000000}"/>
    <cellStyle name=" 15 2" xfId="15" xr:uid="{00000000-0005-0000-0000-00000E000000}"/>
    <cellStyle name=" 16" xfId="16" xr:uid="{00000000-0005-0000-0000-00000F000000}"/>
    <cellStyle name=" 16 2" xfId="17" xr:uid="{00000000-0005-0000-0000-000010000000}"/>
    <cellStyle name=" 17" xfId="18" xr:uid="{00000000-0005-0000-0000-000011000000}"/>
    <cellStyle name=" 17 2" xfId="19" xr:uid="{00000000-0005-0000-0000-000012000000}"/>
    <cellStyle name=" 18" xfId="20" xr:uid="{00000000-0005-0000-0000-000013000000}"/>
    <cellStyle name=" 19" xfId="21" xr:uid="{00000000-0005-0000-0000-000014000000}"/>
    <cellStyle name=" 19 2" xfId="22" xr:uid="{00000000-0005-0000-0000-000015000000}"/>
    <cellStyle name=" 2" xfId="23" xr:uid="{00000000-0005-0000-0000-000016000000}"/>
    <cellStyle name="_x0002_ 2" xfId="24" xr:uid="{00000000-0005-0000-0000-000017000000}"/>
    <cellStyle name=" 20" xfId="25" xr:uid="{00000000-0005-0000-0000-000018000000}"/>
    <cellStyle name=" 21" xfId="26" xr:uid="{00000000-0005-0000-0000-000019000000}"/>
    <cellStyle name=" 22" xfId="27" xr:uid="{00000000-0005-0000-0000-00001A000000}"/>
    <cellStyle name=" 23" xfId="28" xr:uid="{00000000-0005-0000-0000-00001B000000}"/>
    <cellStyle name=" 23 2" xfId="29" xr:uid="{00000000-0005-0000-0000-00001C000000}"/>
    <cellStyle name=" 24" xfId="30" xr:uid="{00000000-0005-0000-0000-00001D000000}"/>
    <cellStyle name=" 24 2" xfId="31" xr:uid="{00000000-0005-0000-0000-00001E000000}"/>
    <cellStyle name=" 25" xfId="32" xr:uid="{00000000-0005-0000-0000-00001F000000}"/>
    <cellStyle name=" 25 2" xfId="33" xr:uid="{00000000-0005-0000-0000-000020000000}"/>
    <cellStyle name=" 26" xfId="34" xr:uid="{00000000-0005-0000-0000-000021000000}"/>
    <cellStyle name=" 27" xfId="35" xr:uid="{00000000-0005-0000-0000-000022000000}"/>
    <cellStyle name=" 27 2" xfId="36" xr:uid="{00000000-0005-0000-0000-000023000000}"/>
    <cellStyle name=" 28" xfId="37" xr:uid="{00000000-0005-0000-0000-000024000000}"/>
    <cellStyle name=" 29" xfId="38" xr:uid="{00000000-0005-0000-0000-000025000000}"/>
    <cellStyle name=" 29 2" xfId="39" xr:uid="{00000000-0005-0000-0000-000026000000}"/>
    <cellStyle name=" 3" xfId="40" xr:uid="{00000000-0005-0000-0000-000027000000}"/>
    <cellStyle name=" 30" xfId="41" xr:uid="{00000000-0005-0000-0000-000028000000}"/>
    <cellStyle name=" 31" xfId="42" xr:uid="{00000000-0005-0000-0000-000029000000}"/>
    <cellStyle name=" 32" xfId="43" xr:uid="{00000000-0005-0000-0000-00002A000000}"/>
    <cellStyle name=" 33" xfId="44" xr:uid="{00000000-0005-0000-0000-00002B000000}"/>
    <cellStyle name=" 33 2" xfId="45" xr:uid="{00000000-0005-0000-0000-00002C000000}"/>
    <cellStyle name=" 34" xfId="46" xr:uid="{00000000-0005-0000-0000-00002D000000}"/>
    <cellStyle name=" 34 2" xfId="47" xr:uid="{00000000-0005-0000-0000-00002E000000}"/>
    <cellStyle name=" 35" xfId="48" xr:uid="{00000000-0005-0000-0000-00002F000000}"/>
    <cellStyle name=" 35 2" xfId="49" xr:uid="{00000000-0005-0000-0000-000030000000}"/>
    <cellStyle name=" 36" xfId="50" xr:uid="{00000000-0005-0000-0000-000031000000}"/>
    <cellStyle name=" 37" xfId="51" xr:uid="{00000000-0005-0000-0000-000032000000}"/>
    <cellStyle name=" 37 2" xfId="52" xr:uid="{00000000-0005-0000-0000-000033000000}"/>
    <cellStyle name=" 38" xfId="53" xr:uid="{00000000-0005-0000-0000-000034000000}"/>
    <cellStyle name=" 39" xfId="54" xr:uid="{00000000-0005-0000-0000-000035000000}"/>
    <cellStyle name=" 39 2" xfId="55" xr:uid="{00000000-0005-0000-0000-000036000000}"/>
    <cellStyle name=" 4" xfId="56" xr:uid="{00000000-0005-0000-0000-000037000000}"/>
    <cellStyle name=" 4 2" xfId="57" xr:uid="{00000000-0005-0000-0000-000038000000}"/>
    <cellStyle name=" 40" xfId="58" xr:uid="{00000000-0005-0000-0000-000039000000}"/>
    <cellStyle name=" 40 2" xfId="59" xr:uid="{00000000-0005-0000-0000-00003A000000}"/>
    <cellStyle name=" 41" xfId="60" xr:uid="{00000000-0005-0000-0000-00003B000000}"/>
    <cellStyle name=" 41 2" xfId="61" xr:uid="{00000000-0005-0000-0000-00003C000000}"/>
    <cellStyle name=" 42" xfId="62" xr:uid="{00000000-0005-0000-0000-00003D000000}"/>
    <cellStyle name=" 43" xfId="63" xr:uid="{00000000-0005-0000-0000-00003E000000}"/>
    <cellStyle name=" 43 2" xfId="64" xr:uid="{00000000-0005-0000-0000-00003F000000}"/>
    <cellStyle name=" 44" xfId="65" xr:uid="{00000000-0005-0000-0000-000040000000}"/>
    <cellStyle name=" 45" xfId="66" xr:uid="{00000000-0005-0000-0000-000041000000}"/>
    <cellStyle name=" 46" xfId="67" xr:uid="{00000000-0005-0000-0000-000042000000}"/>
    <cellStyle name=" 47" xfId="68" xr:uid="{00000000-0005-0000-0000-000043000000}"/>
    <cellStyle name=" 47 2" xfId="69" xr:uid="{00000000-0005-0000-0000-000044000000}"/>
    <cellStyle name=" 48" xfId="70" xr:uid="{00000000-0005-0000-0000-000045000000}"/>
    <cellStyle name=" 49" xfId="71" xr:uid="{00000000-0005-0000-0000-000046000000}"/>
    <cellStyle name=" 5" xfId="72" xr:uid="{00000000-0005-0000-0000-000047000000}"/>
    <cellStyle name=" 5 2" xfId="73" xr:uid="{00000000-0005-0000-0000-000048000000}"/>
    <cellStyle name=" 50" xfId="74" xr:uid="{00000000-0005-0000-0000-000049000000}"/>
    <cellStyle name=" 51" xfId="75" xr:uid="{00000000-0005-0000-0000-00004A000000}"/>
    <cellStyle name=" 51 2" xfId="76" xr:uid="{00000000-0005-0000-0000-00004B000000}"/>
    <cellStyle name=" 52" xfId="77" xr:uid="{00000000-0005-0000-0000-00004C000000}"/>
    <cellStyle name=" 52 2" xfId="78" xr:uid="{00000000-0005-0000-0000-00004D000000}"/>
    <cellStyle name=" 53" xfId="79" xr:uid="{00000000-0005-0000-0000-00004E000000}"/>
    <cellStyle name=" 54" xfId="80" xr:uid="{00000000-0005-0000-0000-00004F000000}"/>
    <cellStyle name=" 54 2" xfId="81" xr:uid="{00000000-0005-0000-0000-000050000000}"/>
    <cellStyle name=" 55" xfId="82" xr:uid="{00000000-0005-0000-0000-000051000000}"/>
    <cellStyle name=" 56" xfId="83" xr:uid="{00000000-0005-0000-0000-000052000000}"/>
    <cellStyle name=" 57" xfId="84" xr:uid="{00000000-0005-0000-0000-000053000000}"/>
    <cellStyle name=" 57 2" xfId="85" xr:uid="{00000000-0005-0000-0000-000054000000}"/>
    <cellStyle name=" 58" xfId="86" xr:uid="{00000000-0005-0000-0000-000055000000}"/>
    <cellStyle name=" 58 2" xfId="87" xr:uid="{00000000-0005-0000-0000-000056000000}"/>
    <cellStyle name=" 59" xfId="88" xr:uid="{00000000-0005-0000-0000-000057000000}"/>
    <cellStyle name=" 59 2" xfId="89" xr:uid="{00000000-0005-0000-0000-000058000000}"/>
    <cellStyle name=" 6" xfId="90" xr:uid="{00000000-0005-0000-0000-000059000000}"/>
    <cellStyle name=" 60" xfId="91" xr:uid="{00000000-0005-0000-0000-00005A000000}"/>
    <cellStyle name=" 60 2" xfId="92" xr:uid="{00000000-0005-0000-0000-00005B000000}"/>
    <cellStyle name=" 61" xfId="93" xr:uid="{00000000-0005-0000-0000-00005C000000}"/>
    <cellStyle name=" 62" xfId="94" xr:uid="{00000000-0005-0000-0000-00005D000000}"/>
    <cellStyle name=" 63" xfId="95" xr:uid="{00000000-0005-0000-0000-00005E000000}"/>
    <cellStyle name=" 63 2" xfId="96" xr:uid="{00000000-0005-0000-0000-00005F000000}"/>
    <cellStyle name=" 64" xfId="97" xr:uid="{00000000-0005-0000-0000-000060000000}"/>
    <cellStyle name=" 64 2" xfId="98" xr:uid="{00000000-0005-0000-0000-000061000000}"/>
    <cellStyle name=" 65" xfId="99" xr:uid="{00000000-0005-0000-0000-000062000000}"/>
    <cellStyle name=" 65 2" xfId="100" xr:uid="{00000000-0005-0000-0000-000063000000}"/>
    <cellStyle name=" 7" xfId="101" xr:uid="{00000000-0005-0000-0000-000064000000}"/>
    <cellStyle name=" 7 2" xfId="102" xr:uid="{00000000-0005-0000-0000-000065000000}"/>
    <cellStyle name=" 8" xfId="103" xr:uid="{00000000-0005-0000-0000-000066000000}"/>
    <cellStyle name=" 8 2" xfId="104" xr:uid="{00000000-0005-0000-0000-000067000000}"/>
    <cellStyle name=" 9" xfId="105" xr:uid="{00000000-0005-0000-0000-000068000000}"/>
    <cellStyle name="_x000a_386grabber=M" xfId="106" xr:uid="{00000000-0005-0000-0000-000069000000}"/>
    <cellStyle name="_x000a_386grabber=M 10" xfId="107" xr:uid="{00000000-0005-0000-0000-00006A000000}"/>
    <cellStyle name="_x000a_386grabber=M 11" xfId="108" xr:uid="{00000000-0005-0000-0000-00006B000000}"/>
    <cellStyle name="_x000a_386grabber=M 12" xfId="109" xr:uid="{00000000-0005-0000-0000-00006C000000}"/>
    <cellStyle name="_x000a_386grabber=M 13" xfId="110" xr:uid="{00000000-0005-0000-0000-00006D000000}"/>
    <cellStyle name="_x000a_386grabber=M 14" xfId="111" xr:uid="{00000000-0005-0000-0000-00006E000000}"/>
    <cellStyle name="_x000a_386grabber=M 15" xfId="112" xr:uid="{00000000-0005-0000-0000-00006F000000}"/>
    <cellStyle name="_x000a_386grabber=M 16" xfId="113" xr:uid="{00000000-0005-0000-0000-000070000000}"/>
    <cellStyle name="_x000a_386grabber=M 17" xfId="114" xr:uid="{00000000-0005-0000-0000-000071000000}"/>
    <cellStyle name="_x000a_386grabber=M 18" xfId="115" xr:uid="{00000000-0005-0000-0000-000072000000}"/>
    <cellStyle name="_x000a_386grabber=M 19" xfId="116" xr:uid="{00000000-0005-0000-0000-000073000000}"/>
    <cellStyle name="_x000a_386grabber=M 2" xfId="117" xr:uid="{00000000-0005-0000-0000-000074000000}"/>
    <cellStyle name="_x000a_386grabber=M 20" xfId="118" xr:uid="{00000000-0005-0000-0000-000075000000}"/>
    <cellStyle name="_x000a_386grabber=M 3" xfId="119" xr:uid="{00000000-0005-0000-0000-000076000000}"/>
    <cellStyle name="_x000a_386grabber=M 4" xfId="120" xr:uid="{00000000-0005-0000-0000-000077000000}"/>
    <cellStyle name="_x000a_386grabber=M 5" xfId="121" xr:uid="{00000000-0005-0000-0000-000078000000}"/>
    <cellStyle name="_x000a_386grabber=M 6" xfId="122" xr:uid="{00000000-0005-0000-0000-000079000000}"/>
    <cellStyle name="_x000a_386grabber=M 7" xfId="123" xr:uid="{00000000-0005-0000-0000-00007A000000}"/>
    <cellStyle name="_x000a_386grabber=M 8" xfId="124" xr:uid="{00000000-0005-0000-0000-00007B000000}"/>
    <cellStyle name="_x000a_386grabber=M 9" xfId="125" xr:uid="{00000000-0005-0000-0000-00007C000000}"/>
    <cellStyle name="_x000a_386grabber=M_Custo_Financ USC" xfId="126" xr:uid="{00000000-0005-0000-0000-00007D000000}"/>
    <cellStyle name="_x000a_bidires=100_x000d_" xfId="127" xr:uid="{00000000-0005-0000-0000-00007E000000}"/>
    <cellStyle name="_x000a_shell=progma" xfId="128" xr:uid="{00000000-0005-0000-0000-00007F000000}"/>
    <cellStyle name="&quot;X&quot; MEN" xfId="129" xr:uid="{00000000-0005-0000-0000-000080000000}"/>
    <cellStyle name="#" xfId="130" xr:uid="{00000000-0005-0000-0000-000081000000}"/>
    <cellStyle name="#,##-" xfId="131" xr:uid="{00000000-0005-0000-0000-000082000000}"/>
    <cellStyle name="#,##0" xfId="132" xr:uid="{00000000-0005-0000-0000-000083000000}"/>
    <cellStyle name="#,##0 10" xfId="133" xr:uid="{00000000-0005-0000-0000-000084000000}"/>
    <cellStyle name="#,##0 2" xfId="134" xr:uid="{00000000-0005-0000-0000-000085000000}"/>
    <cellStyle name="#,##0 3" xfId="135" xr:uid="{00000000-0005-0000-0000-000086000000}"/>
    <cellStyle name="#,##0 4" xfId="136" xr:uid="{00000000-0005-0000-0000-000087000000}"/>
    <cellStyle name="#,##0 5" xfId="137" xr:uid="{00000000-0005-0000-0000-000088000000}"/>
    <cellStyle name="#,##0 6" xfId="138" xr:uid="{00000000-0005-0000-0000-000089000000}"/>
    <cellStyle name="#,##0 7" xfId="139" xr:uid="{00000000-0005-0000-0000-00008A000000}"/>
    <cellStyle name="#,##0 8" xfId="140" xr:uid="{00000000-0005-0000-0000-00008B000000}"/>
    <cellStyle name="#,##0 9" xfId="141" xr:uid="{00000000-0005-0000-0000-00008C000000}"/>
    <cellStyle name="#,##0%" xfId="142" xr:uid="{00000000-0005-0000-0000-00008D000000}"/>
    <cellStyle name="#,##0.0%" xfId="143" xr:uid="{00000000-0005-0000-0000-00008E000000}"/>
    <cellStyle name="#,##0_),(#,##0)" xfId="144" xr:uid="{00000000-0005-0000-0000-00008F000000}"/>
    <cellStyle name="$" xfId="145" xr:uid="{00000000-0005-0000-0000-000090000000}"/>
    <cellStyle name="%" xfId="146" xr:uid="{00000000-0005-0000-0000-000091000000}"/>
    <cellStyle name="% [2]" xfId="147" xr:uid="{00000000-0005-0000-0000-000092000000}"/>
    <cellStyle name="% [2] 10" xfId="148" xr:uid="{00000000-0005-0000-0000-000093000000}"/>
    <cellStyle name="% [2] 2" xfId="149" xr:uid="{00000000-0005-0000-0000-000094000000}"/>
    <cellStyle name="% [2] 3" xfId="150" xr:uid="{00000000-0005-0000-0000-000095000000}"/>
    <cellStyle name="% [2] 4" xfId="151" xr:uid="{00000000-0005-0000-0000-000096000000}"/>
    <cellStyle name="% [2] 5" xfId="152" xr:uid="{00000000-0005-0000-0000-000097000000}"/>
    <cellStyle name="% [2] 6" xfId="153" xr:uid="{00000000-0005-0000-0000-000098000000}"/>
    <cellStyle name="% [2] 7" xfId="154" xr:uid="{00000000-0005-0000-0000-000099000000}"/>
    <cellStyle name="% [2] 8" xfId="155" xr:uid="{00000000-0005-0000-0000-00009A000000}"/>
    <cellStyle name="% [2] 9" xfId="156" xr:uid="{00000000-0005-0000-0000-00009B000000}"/>
    <cellStyle name="(0%) &quot; - &quot;" xfId="157" xr:uid="{00000000-0005-0000-0000-00009C000000}"/>
    <cellStyle name="(0,000) &quot; - &quot;" xfId="158" xr:uid="{00000000-0005-0000-0000-00009D000000}"/>
    <cellStyle name="******************************************" xfId="159" xr:uid="{00000000-0005-0000-0000-00009E000000}"/>
    <cellStyle name=";;;" xfId="160" xr:uid="{00000000-0005-0000-0000-00009F000000}"/>
    <cellStyle name="_ heading$" xfId="161" xr:uid="{00000000-0005-0000-0000-0000A0000000}"/>
    <cellStyle name="_ heading$ 10" xfId="162" xr:uid="{00000000-0005-0000-0000-0000A1000000}"/>
    <cellStyle name="_ heading$ 2" xfId="163" xr:uid="{00000000-0005-0000-0000-0000A2000000}"/>
    <cellStyle name="_ heading$ 3" xfId="164" xr:uid="{00000000-0005-0000-0000-0000A3000000}"/>
    <cellStyle name="_ heading$ 4" xfId="165" xr:uid="{00000000-0005-0000-0000-0000A4000000}"/>
    <cellStyle name="_ heading$ 5" xfId="166" xr:uid="{00000000-0005-0000-0000-0000A5000000}"/>
    <cellStyle name="_ heading$ 6" xfId="167" xr:uid="{00000000-0005-0000-0000-0000A6000000}"/>
    <cellStyle name="_ heading$ 7" xfId="168" xr:uid="{00000000-0005-0000-0000-0000A7000000}"/>
    <cellStyle name="_ heading$ 8" xfId="169" xr:uid="{00000000-0005-0000-0000-0000A8000000}"/>
    <cellStyle name="_ heading$ 9" xfId="170" xr:uid="{00000000-0005-0000-0000-0000A9000000}"/>
    <cellStyle name="_ heading%" xfId="171" xr:uid="{00000000-0005-0000-0000-0000AA000000}"/>
    <cellStyle name="_ heading% 10" xfId="172" xr:uid="{00000000-0005-0000-0000-0000AB000000}"/>
    <cellStyle name="_ heading% 2" xfId="173" xr:uid="{00000000-0005-0000-0000-0000AC000000}"/>
    <cellStyle name="_ heading% 3" xfId="174" xr:uid="{00000000-0005-0000-0000-0000AD000000}"/>
    <cellStyle name="_ heading% 4" xfId="175" xr:uid="{00000000-0005-0000-0000-0000AE000000}"/>
    <cellStyle name="_ heading% 5" xfId="176" xr:uid="{00000000-0005-0000-0000-0000AF000000}"/>
    <cellStyle name="_ heading% 6" xfId="177" xr:uid="{00000000-0005-0000-0000-0000B0000000}"/>
    <cellStyle name="_ heading% 7" xfId="178" xr:uid="{00000000-0005-0000-0000-0000B1000000}"/>
    <cellStyle name="_ heading% 8" xfId="179" xr:uid="{00000000-0005-0000-0000-0000B2000000}"/>
    <cellStyle name="_ heading% 9" xfId="180" xr:uid="{00000000-0005-0000-0000-0000B3000000}"/>
    <cellStyle name="_ heading£" xfId="181" xr:uid="{00000000-0005-0000-0000-0000B4000000}"/>
    <cellStyle name="_ heading£ 10" xfId="182" xr:uid="{00000000-0005-0000-0000-0000B5000000}"/>
    <cellStyle name="_ heading£ 2" xfId="183" xr:uid="{00000000-0005-0000-0000-0000B6000000}"/>
    <cellStyle name="_ heading£ 3" xfId="184" xr:uid="{00000000-0005-0000-0000-0000B7000000}"/>
    <cellStyle name="_ heading£ 4" xfId="185" xr:uid="{00000000-0005-0000-0000-0000B8000000}"/>
    <cellStyle name="_ heading£ 5" xfId="186" xr:uid="{00000000-0005-0000-0000-0000B9000000}"/>
    <cellStyle name="_ heading£ 6" xfId="187" xr:uid="{00000000-0005-0000-0000-0000BA000000}"/>
    <cellStyle name="_ heading£ 7" xfId="188" xr:uid="{00000000-0005-0000-0000-0000BB000000}"/>
    <cellStyle name="_ heading£ 8" xfId="189" xr:uid="{00000000-0005-0000-0000-0000BC000000}"/>
    <cellStyle name="_ heading£ 9" xfId="190" xr:uid="{00000000-0005-0000-0000-0000BD000000}"/>
    <cellStyle name="_ heading¥" xfId="191" xr:uid="{00000000-0005-0000-0000-0000BE000000}"/>
    <cellStyle name="_ heading¥ 10" xfId="192" xr:uid="{00000000-0005-0000-0000-0000BF000000}"/>
    <cellStyle name="_ heading¥ 2" xfId="193" xr:uid="{00000000-0005-0000-0000-0000C0000000}"/>
    <cellStyle name="_ heading¥ 3" xfId="194" xr:uid="{00000000-0005-0000-0000-0000C1000000}"/>
    <cellStyle name="_ heading¥ 4" xfId="195" xr:uid="{00000000-0005-0000-0000-0000C2000000}"/>
    <cellStyle name="_ heading¥ 5" xfId="196" xr:uid="{00000000-0005-0000-0000-0000C3000000}"/>
    <cellStyle name="_ heading¥ 6" xfId="197" xr:uid="{00000000-0005-0000-0000-0000C4000000}"/>
    <cellStyle name="_ heading¥ 7" xfId="198" xr:uid="{00000000-0005-0000-0000-0000C5000000}"/>
    <cellStyle name="_ heading¥ 8" xfId="199" xr:uid="{00000000-0005-0000-0000-0000C6000000}"/>
    <cellStyle name="_ heading¥ 9" xfId="200" xr:uid="{00000000-0005-0000-0000-0000C7000000}"/>
    <cellStyle name="_ heading€" xfId="201" xr:uid="{00000000-0005-0000-0000-0000C8000000}"/>
    <cellStyle name="_ heading€ 10" xfId="202" xr:uid="{00000000-0005-0000-0000-0000C9000000}"/>
    <cellStyle name="_ heading€ 2" xfId="203" xr:uid="{00000000-0005-0000-0000-0000CA000000}"/>
    <cellStyle name="_ heading€ 3" xfId="204" xr:uid="{00000000-0005-0000-0000-0000CB000000}"/>
    <cellStyle name="_ heading€ 4" xfId="205" xr:uid="{00000000-0005-0000-0000-0000CC000000}"/>
    <cellStyle name="_ heading€ 5" xfId="206" xr:uid="{00000000-0005-0000-0000-0000CD000000}"/>
    <cellStyle name="_ heading€ 6" xfId="207" xr:uid="{00000000-0005-0000-0000-0000CE000000}"/>
    <cellStyle name="_ heading€ 7" xfId="208" xr:uid="{00000000-0005-0000-0000-0000CF000000}"/>
    <cellStyle name="_ heading€ 8" xfId="209" xr:uid="{00000000-0005-0000-0000-0000D0000000}"/>
    <cellStyle name="_ heading€ 9" xfId="210" xr:uid="{00000000-0005-0000-0000-0000D1000000}"/>
    <cellStyle name="_ headingx" xfId="211" xr:uid="{00000000-0005-0000-0000-0000D2000000}"/>
    <cellStyle name="_ headingx 10" xfId="212" xr:uid="{00000000-0005-0000-0000-0000D3000000}"/>
    <cellStyle name="_ headingx 2" xfId="213" xr:uid="{00000000-0005-0000-0000-0000D4000000}"/>
    <cellStyle name="_ headingx 3" xfId="214" xr:uid="{00000000-0005-0000-0000-0000D5000000}"/>
    <cellStyle name="_ headingx 4" xfId="215" xr:uid="{00000000-0005-0000-0000-0000D6000000}"/>
    <cellStyle name="_ headingx 5" xfId="216" xr:uid="{00000000-0005-0000-0000-0000D7000000}"/>
    <cellStyle name="_ headingx 6" xfId="217" xr:uid="{00000000-0005-0000-0000-0000D8000000}"/>
    <cellStyle name="_ headingx 7" xfId="218" xr:uid="{00000000-0005-0000-0000-0000D9000000}"/>
    <cellStyle name="_ headingx 8" xfId="219" xr:uid="{00000000-0005-0000-0000-0000DA000000}"/>
    <cellStyle name="_ headingx 9" xfId="220" xr:uid="{00000000-0005-0000-0000-0000DB000000}"/>
    <cellStyle name="_%(SignOnly)" xfId="221" xr:uid="{00000000-0005-0000-0000-0000DC000000}"/>
    <cellStyle name="_%(SignOnly) 10" xfId="222" xr:uid="{00000000-0005-0000-0000-0000DD000000}"/>
    <cellStyle name="_%(SignOnly) 2" xfId="223" xr:uid="{00000000-0005-0000-0000-0000DE000000}"/>
    <cellStyle name="_%(SignOnly) 3" xfId="224" xr:uid="{00000000-0005-0000-0000-0000DF000000}"/>
    <cellStyle name="_%(SignOnly) 4" xfId="225" xr:uid="{00000000-0005-0000-0000-0000E0000000}"/>
    <cellStyle name="_%(SignOnly) 5" xfId="226" xr:uid="{00000000-0005-0000-0000-0000E1000000}"/>
    <cellStyle name="_%(SignOnly) 6" xfId="227" xr:uid="{00000000-0005-0000-0000-0000E2000000}"/>
    <cellStyle name="_%(SignOnly) 7" xfId="228" xr:uid="{00000000-0005-0000-0000-0000E3000000}"/>
    <cellStyle name="_%(SignOnly) 8" xfId="229" xr:uid="{00000000-0005-0000-0000-0000E4000000}"/>
    <cellStyle name="_%(SignOnly) 9" xfId="230" xr:uid="{00000000-0005-0000-0000-0000E5000000}"/>
    <cellStyle name="_%(SignSpaceOnly)" xfId="231" xr:uid="{00000000-0005-0000-0000-0000E6000000}"/>
    <cellStyle name="_%(SignSpaceOnly) 10" xfId="232" xr:uid="{00000000-0005-0000-0000-0000E7000000}"/>
    <cellStyle name="_%(SignSpaceOnly) 2" xfId="233" xr:uid="{00000000-0005-0000-0000-0000E8000000}"/>
    <cellStyle name="_%(SignSpaceOnly) 3" xfId="234" xr:uid="{00000000-0005-0000-0000-0000E9000000}"/>
    <cellStyle name="_%(SignSpaceOnly) 4" xfId="235" xr:uid="{00000000-0005-0000-0000-0000EA000000}"/>
    <cellStyle name="_%(SignSpaceOnly) 5" xfId="236" xr:uid="{00000000-0005-0000-0000-0000EB000000}"/>
    <cellStyle name="_%(SignSpaceOnly) 6" xfId="237" xr:uid="{00000000-0005-0000-0000-0000EC000000}"/>
    <cellStyle name="_%(SignSpaceOnly) 7" xfId="238" xr:uid="{00000000-0005-0000-0000-0000ED000000}"/>
    <cellStyle name="_%(SignSpaceOnly) 8" xfId="239" xr:uid="{00000000-0005-0000-0000-0000EE000000}"/>
    <cellStyle name="_%(SignSpaceOnly) 9" xfId="240" xr:uid="{00000000-0005-0000-0000-0000EF000000}"/>
    <cellStyle name="_~1289430" xfId="241" xr:uid="{00000000-0005-0000-0000-0000F0000000}"/>
    <cellStyle name="_~temp~705547512a" xfId="242" xr:uid="{00000000-0005-0000-0000-0000F1000000}"/>
    <cellStyle name="_~temp~705547512a_1" xfId="243" xr:uid="{00000000-0005-0000-0000-0000F2000000}"/>
    <cellStyle name="_0.0[1space]" xfId="244" xr:uid="{00000000-0005-0000-0000-0000F3000000}"/>
    <cellStyle name="_0.0[1space] 10" xfId="245" xr:uid="{00000000-0005-0000-0000-0000F4000000}"/>
    <cellStyle name="_0.0[1space] 2" xfId="246" xr:uid="{00000000-0005-0000-0000-0000F5000000}"/>
    <cellStyle name="_0.0[1space] 3" xfId="247" xr:uid="{00000000-0005-0000-0000-0000F6000000}"/>
    <cellStyle name="_0.0[1space] 4" xfId="248" xr:uid="{00000000-0005-0000-0000-0000F7000000}"/>
    <cellStyle name="_0.0[1space] 5" xfId="249" xr:uid="{00000000-0005-0000-0000-0000F8000000}"/>
    <cellStyle name="_0.0[1space] 6" xfId="250" xr:uid="{00000000-0005-0000-0000-0000F9000000}"/>
    <cellStyle name="_0.0[1space] 7" xfId="251" xr:uid="{00000000-0005-0000-0000-0000FA000000}"/>
    <cellStyle name="_0.0[1space] 8" xfId="252" xr:uid="{00000000-0005-0000-0000-0000FB000000}"/>
    <cellStyle name="_0.0[1space] 9" xfId="253" xr:uid="{00000000-0005-0000-0000-0000FC000000}"/>
    <cellStyle name="_0.0[2space]" xfId="254" xr:uid="{00000000-0005-0000-0000-0000FD000000}"/>
    <cellStyle name="_0.0[2space] 10" xfId="255" xr:uid="{00000000-0005-0000-0000-0000FE000000}"/>
    <cellStyle name="_0.0[2space] 2" xfId="256" xr:uid="{00000000-0005-0000-0000-0000FF000000}"/>
    <cellStyle name="_0.0[2space] 3" xfId="257" xr:uid="{00000000-0005-0000-0000-000000010000}"/>
    <cellStyle name="_0.0[2space] 4" xfId="258" xr:uid="{00000000-0005-0000-0000-000001010000}"/>
    <cellStyle name="_0.0[2space] 5" xfId="259" xr:uid="{00000000-0005-0000-0000-000002010000}"/>
    <cellStyle name="_0.0[2space] 6" xfId="260" xr:uid="{00000000-0005-0000-0000-000003010000}"/>
    <cellStyle name="_0.0[2space] 7" xfId="261" xr:uid="{00000000-0005-0000-0000-000004010000}"/>
    <cellStyle name="_0.0[2space] 8" xfId="262" xr:uid="{00000000-0005-0000-0000-000005010000}"/>
    <cellStyle name="_0.0[2space] 9" xfId="263" xr:uid="{00000000-0005-0000-0000-000006010000}"/>
    <cellStyle name="_0.0[3space]" xfId="264" xr:uid="{00000000-0005-0000-0000-000007010000}"/>
    <cellStyle name="_0.0[3space] 10" xfId="265" xr:uid="{00000000-0005-0000-0000-000008010000}"/>
    <cellStyle name="_0.0[3space] 2" xfId="266" xr:uid="{00000000-0005-0000-0000-000009010000}"/>
    <cellStyle name="_0.0[3space] 3" xfId="267" xr:uid="{00000000-0005-0000-0000-00000A010000}"/>
    <cellStyle name="_0.0[3space] 4" xfId="268" xr:uid="{00000000-0005-0000-0000-00000B010000}"/>
    <cellStyle name="_0.0[3space] 5" xfId="269" xr:uid="{00000000-0005-0000-0000-00000C010000}"/>
    <cellStyle name="_0.0[3space] 6" xfId="270" xr:uid="{00000000-0005-0000-0000-00000D010000}"/>
    <cellStyle name="_0.0[3space] 7" xfId="271" xr:uid="{00000000-0005-0000-0000-00000E010000}"/>
    <cellStyle name="_0.0[3space] 8" xfId="272" xr:uid="{00000000-0005-0000-0000-00000F010000}"/>
    <cellStyle name="_0.0[3space] 9" xfId="273" xr:uid="{00000000-0005-0000-0000-000010010000}"/>
    <cellStyle name="_0.0[4space]" xfId="274" xr:uid="{00000000-0005-0000-0000-000011010000}"/>
    <cellStyle name="_0.0[4space] 10" xfId="275" xr:uid="{00000000-0005-0000-0000-000012010000}"/>
    <cellStyle name="_0.0[4space] 2" xfId="276" xr:uid="{00000000-0005-0000-0000-000013010000}"/>
    <cellStyle name="_0.0[4space] 3" xfId="277" xr:uid="{00000000-0005-0000-0000-000014010000}"/>
    <cellStyle name="_0.0[4space] 4" xfId="278" xr:uid="{00000000-0005-0000-0000-000015010000}"/>
    <cellStyle name="_0.0[4space] 5" xfId="279" xr:uid="{00000000-0005-0000-0000-000016010000}"/>
    <cellStyle name="_0.0[4space] 6" xfId="280" xr:uid="{00000000-0005-0000-0000-000017010000}"/>
    <cellStyle name="_0.0[4space] 7" xfId="281" xr:uid="{00000000-0005-0000-0000-000018010000}"/>
    <cellStyle name="_0.0[4space] 8" xfId="282" xr:uid="{00000000-0005-0000-0000-000019010000}"/>
    <cellStyle name="_0.0[4space] 9" xfId="283" xr:uid="{00000000-0005-0000-0000-00001A010000}"/>
    <cellStyle name="_0.00[1space]" xfId="284" xr:uid="{00000000-0005-0000-0000-00001B010000}"/>
    <cellStyle name="_0.00[1space] 10" xfId="285" xr:uid="{00000000-0005-0000-0000-00001C010000}"/>
    <cellStyle name="_0.00[1space] 2" xfId="286" xr:uid="{00000000-0005-0000-0000-00001D010000}"/>
    <cellStyle name="_0.00[1space] 3" xfId="287" xr:uid="{00000000-0005-0000-0000-00001E010000}"/>
    <cellStyle name="_0.00[1space] 4" xfId="288" xr:uid="{00000000-0005-0000-0000-00001F010000}"/>
    <cellStyle name="_0.00[1space] 5" xfId="289" xr:uid="{00000000-0005-0000-0000-000020010000}"/>
    <cellStyle name="_0.00[1space] 6" xfId="290" xr:uid="{00000000-0005-0000-0000-000021010000}"/>
    <cellStyle name="_0.00[1space] 7" xfId="291" xr:uid="{00000000-0005-0000-0000-000022010000}"/>
    <cellStyle name="_0.00[1space] 8" xfId="292" xr:uid="{00000000-0005-0000-0000-000023010000}"/>
    <cellStyle name="_0.00[1space] 9" xfId="293" xr:uid="{00000000-0005-0000-0000-000024010000}"/>
    <cellStyle name="_0.00[1space]_Anexo VI - Projeções Financeiras" xfId="294" xr:uid="{00000000-0005-0000-0000-000025010000}"/>
    <cellStyle name="_0.00[1space]_Modelo de Avaliaçao_final - Acompanhamento" xfId="295" xr:uid="{00000000-0005-0000-0000-000026010000}"/>
    <cellStyle name="_0.00[1space]_Modelo de Avaliaçao_final - Acompanhamento 10" xfId="296" xr:uid="{00000000-0005-0000-0000-000027010000}"/>
    <cellStyle name="_0.00[1space]_Modelo de Avaliaçao_final - Acompanhamento 2" xfId="297" xr:uid="{00000000-0005-0000-0000-000028010000}"/>
    <cellStyle name="_0.00[1space]_Modelo de Avaliaçao_final - Acompanhamento 3" xfId="298" xr:uid="{00000000-0005-0000-0000-000029010000}"/>
    <cellStyle name="_0.00[1space]_Modelo de Avaliaçao_final - Acompanhamento 4" xfId="299" xr:uid="{00000000-0005-0000-0000-00002A010000}"/>
    <cellStyle name="_0.00[1space]_Modelo de Avaliaçao_final - Acompanhamento 5" xfId="300" xr:uid="{00000000-0005-0000-0000-00002B010000}"/>
    <cellStyle name="_0.00[1space]_Modelo de Avaliaçao_final - Acompanhamento 6" xfId="301" xr:uid="{00000000-0005-0000-0000-00002C010000}"/>
    <cellStyle name="_0.00[1space]_Modelo de Avaliaçao_final - Acompanhamento 7" xfId="302" xr:uid="{00000000-0005-0000-0000-00002D010000}"/>
    <cellStyle name="_0.00[1space]_Modelo de Avaliaçao_final - Acompanhamento 8" xfId="303" xr:uid="{00000000-0005-0000-0000-00002E010000}"/>
    <cellStyle name="_0.00[1space]_Modelo de Avaliaçao_final - Acompanhamento 9" xfId="304" xr:uid="{00000000-0005-0000-0000-00002F010000}"/>
    <cellStyle name="_0.00[2space]" xfId="305" xr:uid="{00000000-0005-0000-0000-000030010000}"/>
    <cellStyle name="_0.00[2space] 10" xfId="306" xr:uid="{00000000-0005-0000-0000-000031010000}"/>
    <cellStyle name="_0.00[2space] 2" xfId="307" xr:uid="{00000000-0005-0000-0000-000032010000}"/>
    <cellStyle name="_0.00[2space] 3" xfId="308" xr:uid="{00000000-0005-0000-0000-000033010000}"/>
    <cellStyle name="_0.00[2space] 4" xfId="309" xr:uid="{00000000-0005-0000-0000-000034010000}"/>
    <cellStyle name="_0.00[2space] 5" xfId="310" xr:uid="{00000000-0005-0000-0000-000035010000}"/>
    <cellStyle name="_0.00[2space] 6" xfId="311" xr:uid="{00000000-0005-0000-0000-000036010000}"/>
    <cellStyle name="_0.00[2space] 7" xfId="312" xr:uid="{00000000-0005-0000-0000-000037010000}"/>
    <cellStyle name="_0.00[2space] 8" xfId="313" xr:uid="{00000000-0005-0000-0000-000038010000}"/>
    <cellStyle name="_0.00[2space] 9" xfId="314" xr:uid="{00000000-0005-0000-0000-000039010000}"/>
    <cellStyle name="_0.00[3space]" xfId="315" xr:uid="{00000000-0005-0000-0000-00003A010000}"/>
    <cellStyle name="_0.00[4space]" xfId="316" xr:uid="{00000000-0005-0000-0000-00003B010000}"/>
    <cellStyle name="_0.00[5space]" xfId="317" xr:uid="{00000000-0005-0000-0000-00003C010000}"/>
    <cellStyle name="_0.00[5space]_support_master" xfId="318" xr:uid="{00000000-0005-0000-0000-00003D010000}"/>
    <cellStyle name="_0.00[6space]" xfId="319" xr:uid="{00000000-0005-0000-0000-00003E010000}"/>
    <cellStyle name="_0.00[6space]_support_master" xfId="320" xr:uid="{00000000-0005-0000-0000-00003F010000}"/>
    <cellStyle name="_0[1space]" xfId="321" xr:uid="{00000000-0005-0000-0000-000040010000}"/>
    <cellStyle name="_0[2space]" xfId="322" xr:uid="{00000000-0005-0000-0000-000041010000}"/>
    <cellStyle name="_0[2space]_support_master" xfId="323" xr:uid="{00000000-0005-0000-0000-000042010000}"/>
    <cellStyle name="_0[3space]" xfId="324" xr:uid="{00000000-0005-0000-0000-000043010000}"/>
    <cellStyle name="_0[3space]_support_master" xfId="325" xr:uid="{00000000-0005-0000-0000-000044010000}"/>
    <cellStyle name="_0[4space]" xfId="326" xr:uid="{00000000-0005-0000-0000-000045010000}"/>
    <cellStyle name="_0[4space]_support_master" xfId="327" xr:uid="{00000000-0005-0000-0000-000046010000}"/>
    <cellStyle name="_10-Result.10.11" xfId="328" xr:uid="{00000000-0005-0000-0000-000047010000}"/>
    <cellStyle name="_A" xfId="329" xr:uid="{00000000-0005-0000-0000-000048010000}"/>
    <cellStyle name="_A (yc)" xfId="330" xr:uid="{00000000-0005-0000-0000-000049010000}"/>
    <cellStyle name="_A.Save" xfId="331" xr:uid="{00000000-0005-0000-0000-00004A010000}"/>
    <cellStyle name="_AEI_Preliminary IPO Valuation" xfId="332" xr:uid="{00000000-0005-0000-0000-00004B010000}"/>
    <cellStyle name="_ARPU" xfId="333" xr:uid="{00000000-0005-0000-0000-00004C010000}"/>
    <cellStyle name="_Backup" xfId="334" xr:uid="{00000000-0005-0000-0000-00004D010000}"/>
    <cellStyle name="_Bd" xfId="335" xr:uid="{00000000-0005-0000-0000-00004E010000}"/>
    <cellStyle name="_Bloomberg Data" xfId="336" xr:uid="{00000000-0005-0000-0000-00004F010000}"/>
    <cellStyle name="_BondSheet" xfId="337" xr:uid="{00000000-0005-0000-0000-000050010000}"/>
    <cellStyle name="_Book11" xfId="338" xr:uid="{00000000-0005-0000-0000-000051010000}"/>
    <cellStyle name="_Book2" xfId="339" xr:uid="{00000000-0005-0000-0000-000052010000}"/>
    <cellStyle name="_C.Loader" xfId="340" xr:uid="{00000000-0005-0000-0000-000053010000}"/>
    <cellStyle name="_Ca" xfId="341" xr:uid="{00000000-0005-0000-0000-000054010000}"/>
    <cellStyle name="_CARHCO 10Year Projections (by Alpha and Coban)" xfId="342" xr:uid="{00000000-0005-0000-0000-000055010000}"/>
    <cellStyle name="_Cf" xfId="343" xr:uid="{00000000-0005-0000-0000-000056010000}"/>
    <cellStyle name="_Churn" xfId="344" xr:uid="{00000000-0005-0000-0000-000057010000}"/>
    <cellStyle name="_Comma" xfId="345" xr:uid="{00000000-0005-0000-0000-000058010000}"/>
    <cellStyle name="_Comma_08 Socrates DCF and IRR Analysis" xfId="346" xr:uid="{00000000-0005-0000-0000-000059010000}"/>
    <cellStyle name="_Comma_3G Models" xfId="347" xr:uid="{00000000-0005-0000-0000-00005A010000}"/>
    <cellStyle name="_Comma_Alps model Version 8.0 (June) 2" xfId="348" xr:uid="{00000000-0005-0000-0000-00005B010000}"/>
    <cellStyle name="_Comma_Amazonia DCF v1 (4 13 06)" xfId="349" xr:uid="{00000000-0005-0000-0000-00005C010000}"/>
    <cellStyle name="_Comma_bls roic" xfId="350" xr:uid="{00000000-0005-0000-0000-00005D010000}"/>
    <cellStyle name="_Comma_Book1" xfId="351" xr:uid="{00000000-0005-0000-0000-00005E010000}"/>
    <cellStyle name="_Comma_Book7" xfId="352" xr:uid="{00000000-0005-0000-0000-00005F010000}"/>
    <cellStyle name="_Comma_FT-6June2001" xfId="353" xr:uid="{00000000-0005-0000-0000-000060010000}"/>
    <cellStyle name="_Comma_Orange-Mar01" xfId="354" xr:uid="{00000000-0005-0000-0000-000061010000}"/>
    <cellStyle name="_Comma_Orange-May01" xfId="355" xr:uid="{00000000-0005-0000-0000-000062010000}"/>
    <cellStyle name="_Comma_Presentation pricing_datasul_support pós oferta_08 16 2006" xfId="356" xr:uid="{00000000-0005-0000-0000-000063010000}"/>
    <cellStyle name="_Comma_Samba DCF v25 (New Business Plan) 2003" xfId="357" xr:uid="{00000000-0005-0000-0000-000064010000}"/>
    <cellStyle name="_Comma_Telefonica Moviles" xfId="358" xr:uid="{00000000-0005-0000-0000-000065010000}"/>
    <cellStyle name="_Comma_Telemig DCF 2.19.06 v2" xfId="359" xr:uid="{00000000-0005-0000-0000-000066010000}"/>
    <cellStyle name="_Comma_TelenorInitiation-11Jan01" xfId="360" xr:uid="{00000000-0005-0000-0000-000067010000}"/>
    <cellStyle name="_Comma_TelenorWIPFeb01" xfId="361" xr:uid="{00000000-0005-0000-0000-000068010000}"/>
    <cellStyle name="_Comma_t-mobile Sep 2003" xfId="362" xr:uid="{00000000-0005-0000-0000-000069010000}"/>
    <cellStyle name="_Consolidado Capex - 20-10-2006" xfId="363" xr:uid="{00000000-0005-0000-0000-00006A010000}"/>
    <cellStyle name="_Cosmote2005plusRomanianew" xfId="364" xr:uid="{00000000-0005-0000-0000-00006B010000}"/>
    <cellStyle name="_CreditBonds" xfId="365" xr:uid="{00000000-0005-0000-0000-00006C010000}"/>
    <cellStyle name="_Creditski 27-Feb-02 eod_my2" xfId="366" xr:uid="{00000000-0005-0000-0000-00006D010000}"/>
    <cellStyle name="_CtrySheet" xfId="367" xr:uid="{00000000-0005-0000-0000-00006E010000}"/>
    <cellStyle name="_Currency" xfId="368" xr:uid="{00000000-0005-0000-0000-00006F010000}"/>
    <cellStyle name="_Currency_08 Socrates DCF and IRR Analysis" xfId="369" xr:uid="{00000000-0005-0000-0000-000070010000}"/>
    <cellStyle name="_Currency_3G Models" xfId="370" xr:uid="{00000000-0005-0000-0000-000071010000}"/>
    <cellStyle name="_Currency_Alps model Version 3 (30 March)" xfId="371" xr:uid="{00000000-0005-0000-0000-000072010000}"/>
    <cellStyle name="_Currency_Alps model Version 3 (30 March)_support_master" xfId="372" xr:uid="{00000000-0005-0000-0000-000073010000}"/>
    <cellStyle name="_Currency_Alps model Version 6.0 with Changes (TK)" xfId="373" xr:uid="{00000000-0005-0000-0000-000074010000}"/>
    <cellStyle name="_Currency_Alps model Version 8.0 (June) 2" xfId="374" xr:uid="{00000000-0005-0000-0000-000075010000}"/>
    <cellStyle name="_Currency_Alps model Version 8.0 (June) 2_support_master" xfId="375" xr:uid="{00000000-0005-0000-0000-000076010000}"/>
    <cellStyle name="_Currency_Amazonia DCF v1 (4 13 06)" xfId="376" xr:uid="{00000000-0005-0000-0000-000077010000}"/>
    <cellStyle name="_Currency_Analysis at Various Prices 4 feb" xfId="377" xr:uid="{00000000-0005-0000-0000-000078010000}"/>
    <cellStyle name="_Currency_avp klaus 1 mar" xfId="378" xr:uid="{00000000-0005-0000-0000-000079010000}"/>
    <cellStyle name="_Currency_avp klaus 1 mar_support_master" xfId="379" xr:uid="{00000000-0005-0000-0000-00007A010000}"/>
    <cellStyle name="_Currency_AVP messer" xfId="380" xr:uid="{00000000-0005-0000-0000-00007B010000}"/>
    <cellStyle name="_Currency_BLS" xfId="381" xr:uid="{00000000-0005-0000-0000-00007C010000}"/>
    <cellStyle name="_Currency_bls roic" xfId="382" xr:uid="{00000000-0005-0000-0000-00007D010000}"/>
    <cellStyle name="_Currency_Book1" xfId="383" xr:uid="{00000000-0005-0000-0000-00007E010000}"/>
    <cellStyle name="_Currency_Book1_3G Models" xfId="384" xr:uid="{00000000-0005-0000-0000-00007F010000}"/>
    <cellStyle name="_Currency_Book1_FT-6June2001" xfId="385" xr:uid="{00000000-0005-0000-0000-000080010000}"/>
    <cellStyle name="_Currency_Book1_Jazztel model 16DP3-Exhibits" xfId="386" xr:uid="{00000000-0005-0000-0000-000081010000}"/>
    <cellStyle name="_Currency_Book1_Jazztel model 16DP3-Exhibits_3G Models" xfId="387" xr:uid="{00000000-0005-0000-0000-000082010000}"/>
    <cellStyle name="_Currency_Book1_Jazztel model 16DP3-Exhibits_Orange-Mar01" xfId="388" xr:uid="{00000000-0005-0000-0000-000083010000}"/>
    <cellStyle name="_Currency_Book1_Jazztel model 16DP3-Exhibits_Orange-May01" xfId="389" xr:uid="{00000000-0005-0000-0000-000084010000}"/>
    <cellStyle name="_Currency_Book1_Jazztel model 16DP3-Exhibits_Orange-May01_FT-6June2001" xfId="390" xr:uid="{00000000-0005-0000-0000-000085010000}"/>
    <cellStyle name="_Currency_Book1_Jazztel model 16DP3-Exhibits_Orange-May01_Telefonica Moviles" xfId="391" xr:uid="{00000000-0005-0000-0000-000086010000}"/>
    <cellStyle name="_Currency_Book1_Jazztel model 16DP3-Exhibits_T_MOBIL2" xfId="392" xr:uid="{00000000-0005-0000-0000-000087010000}"/>
    <cellStyle name="_Currency_Book1_Jazztel model 16DP3-Exhibits_T_MOBIL2_Orange-May01" xfId="393" xr:uid="{00000000-0005-0000-0000-000088010000}"/>
    <cellStyle name="_Currency_Book1_Jazztel model 16DP3-Exhibits_TelenorInitiation-11Jan01" xfId="394" xr:uid="{00000000-0005-0000-0000-000089010000}"/>
    <cellStyle name="_Currency_Book1_Jazztel model 16DP3-Exhibits_TelenorWIPFeb01" xfId="395" xr:uid="{00000000-0005-0000-0000-00008A010000}"/>
    <cellStyle name="_Currency_Book1_Jazztel model 18DP-exhibits" xfId="396" xr:uid="{00000000-0005-0000-0000-00008B010000}"/>
    <cellStyle name="_Currency_Book1_Jazztel model 18DP-exhibits_3G Models" xfId="397" xr:uid="{00000000-0005-0000-0000-00008C010000}"/>
    <cellStyle name="_Currency_Book1_Orange-May01" xfId="398" xr:uid="{00000000-0005-0000-0000-00008D010000}"/>
    <cellStyle name="_Currency_Book1_Presentation pricing_datasul_support pós oferta_08 16 2006" xfId="399" xr:uid="{00000000-0005-0000-0000-00008E010000}"/>
    <cellStyle name="_Currency_Book1_Telefonica Moviles" xfId="400" xr:uid="{00000000-0005-0000-0000-00008F010000}"/>
    <cellStyle name="_Currency_Book2" xfId="401" xr:uid="{00000000-0005-0000-0000-000090010000}"/>
    <cellStyle name="_Currency_Book2_3G Models" xfId="402" xr:uid="{00000000-0005-0000-0000-000091010000}"/>
    <cellStyle name="_Currency_Book2_FT-6June2001" xfId="403" xr:uid="{00000000-0005-0000-0000-000092010000}"/>
    <cellStyle name="_Currency_Book2_Jazztel model 16DP3-Exhibits" xfId="404" xr:uid="{00000000-0005-0000-0000-000093010000}"/>
    <cellStyle name="_Currency_Book2_Jazztel model 16DP3-Exhibits_3G Models" xfId="405" xr:uid="{00000000-0005-0000-0000-000094010000}"/>
    <cellStyle name="_Currency_Book2_Jazztel model 16DP3-Exhibits_Orange-Mar01" xfId="406" xr:uid="{00000000-0005-0000-0000-000095010000}"/>
    <cellStyle name="_Currency_Book2_Jazztel model 16DP3-Exhibits_Orange-May01" xfId="407" xr:uid="{00000000-0005-0000-0000-000096010000}"/>
    <cellStyle name="_Currency_Book2_Jazztel model 16DP3-Exhibits_Orange-May01_FT-6June2001" xfId="408" xr:uid="{00000000-0005-0000-0000-000097010000}"/>
    <cellStyle name="_Currency_Book2_Jazztel model 16DP3-Exhibits_Orange-May01_Telefonica Moviles" xfId="409" xr:uid="{00000000-0005-0000-0000-000098010000}"/>
    <cellStyle name="_Currency_Book2_Jazztel model 16DP3-Exhibits_T_MOBIL2" xfId="410" xr:uid="{00000000-0005-0000-0000-000099010000}"/>
    <cellStyle name="_Currency_Book2_Jazztel model 16DP3-Exhibits_T_MOBIL2_Orange-May01" xfId="411" xr:uid="{00000000-0005-0000-0000-00009A010000}"/>
    <cellStyle name="_Currency_Book2_Jazztel model 16DP3-Exhibits_TelenorInitiation-11Jan01" xfId="412" xr:uid="{00000000-0005-0000-0000-00009B010000}"/>
    <cellStyle name="_Currency_Book2_Jazztel model 16DP3-Exhibits_TelenorWIPFeb01" xfId="413" xr:uid="{00000000-0005-0000-0000-00009C010000}"/>
    <cellStyle name="_Currency_Book2_Jazztel model 18DP-exhibits" xfId="414" xr:uid="{00000000-0005-0000-0000-00009D010000}"/>
    <cellStyle name="_Currency_Book2_Jazztel model 18DP-exhibits_3G Models" xfId="415" xr:uid="{00000000-0005-0000-0000-00009E010000}"/>
    <cellStyle name="_Currency_Book2_Orange-May01" xfId="416" xr:uid="{00000000-0005-0000-0000-00009F010000}"/>
    <cellStyle name="_Currency_Book2_Telefonica Moviles" xfId="417" xr:uid="{00000000-0005-0000-0000-0000A0010000}"/>
    <cellStyle name="_Currency_Book7" xfId="418" xr:uid="{00000000-0005-0000-0000-0000A1010000}"/>
    <cellStyle name="_Currency_Broker Comp" xfId="419" xr:uid="{00000000-0005-0000-0000-0000A2010000}"/>
    <cellStyle name="_Currency_Continental Valuation Overview 8.0" xfId="420" xr:uid="{00000000-0005-0000-0000-0000A3010000}"/>
    <cellStyle name="_Currency_Continental Valuation Overview 8.0_support_master" xfId="421" xr:uid="{00000000-0005-0000-0000-0000A4010000}"/>
    <cellStyle name="_Currency_CSC Best Version" xfId="422" xr:uid="{00000000-0005-0000-0000-0000A5010000}"/>
    <cellStyle name="_Currency_CSC Template2" xfId="423" xr:uid="{00000000-0005-0000-0000-0000A6010000}"/>
    <cellStyle name="_Currency_ForecastFinancials2" xfId="424" xr:uid="{00000000-0005-0000-0000-0000A7010000}"/>
    <cellStyle name="_Currency_FT-6June2001" xfId="425" xr:uid="{00000000-0005-0000-0000-0000A8010000}"/>
    <cellStyle name="_Currency_Jazztel model 15-exhibits" xfId="426" xr:uid="{00000000-0005-0000-0000-0000A9010000}"/>
    <cellStyle name="_Currency_Jazztel model 15-exhibits bis" xfId="427" xr:uid="{00000000-0005-0000-0000-0000AA010000}"/>
    <cellStyle name="_Currency_Jazztel model 15-exhibits bis_3G Models" xfId="428" xr:uid="{00000000-0005-0000-0000-0000AB010000}"/>
    <cellStyle name="_Currency_Jazztel model 15-exhibits bis_Orange-Mar01" xfId="429" xr:uid="{00000000-0005-0000-0000-0000AC010000}"/>
    <cellStyle name="_Currency_Jazztel model 15-exhibits bis_Orange-May01" xfId="430" xr:uid="{00000000-0005-0000-0000-0000AD010000}"/>
    <cellStyle name="_Currency_Jazztel model 15-exhibits bis_Orange-May01_FT-6June2001" xfId="431" xr:uid="{00000000-0005-0000-0000-0000AE010000}"/>
    <cellStyle name="_Currency_Jazztel model 15-exhibits bis_Orange-May01_Telefonica Moviles" xfId="432" xr:uid="{00000000-0005-0000-0000-0000AF010000}"/>
    <cellStyle name="_Currency_Jazztel model 15-exhibits bis_T_MOBIL2" xfId="433" xr:uid="{00000000-0005-0000-0000-0000B0010000}"/>
    <cellStyle name="_Currency_Jazztel model 15-exhibits bis_T_MOBIL2_Orange-May01" xfId="434" xr:uid="{00000000-0005-0000-0000-0000B1010000}"/>
    <cellStyle name="_Currency_Jazztel model 15-exhibits bis_TelenorInitiation-11Jan01" xfId="435" xr:uid="{00000000-0005-0000-0000-0000B2010000}"/>
    <cellStyle name="_Currency_Jazztel model 15-exhibits bis_TelenorWIPFeb01" xfId="436" xr:uid="{00000000-0005-0000-0000-0000B3010000}"/>
    <cellStyle name="_Currency_Jazztel model 15-exhibits_3G Models" xfId="437" xr:uid="{00000000-0005-0000-0000-0000B4010000}"/>
    <cellStyle name="_Currency_Jazztel model 15-exhibits_FT-6June2001" xfId="438" xr:uid="{00000000-0005-0000-0000-0000B5010000}"/>
    <cellStyle name="_Currency_Jazztel model 15-exhibits_Jazztel model 16DP3-Exhibits" xfId="439" xr:uid="{00000000-0005-0000-0000-0000B6010000}"/>
    <cellStyle name="_Currency_Jazztel model 15-exhibits_Jazztel model 16DP3-Exhibits_3G Models" xfId="440" xr:uid="{00000000-0005-0000-0000-0000B7010000}"/>
    <cellStyle name="_Currency_Jazztel model 15-exhibits_Jazztel model 16DP3-Exhibits_Orange-Mar01" xfId="441" xr:uid="{00000000-0005-0000-0000-0000B8010000}"/>
    <cellStyle name="_Currency_Jazztel model 15-exhibits_Jazztel model 16DP3-Exhibits_Orange-May01" xfId="442" xr:uid="{00000000-0005-0000-0000-0000B9010000}"/>
    <cellStyle name="_Currency_Jazztel model 15-exhibits_Jazztel model 16DP3-Exhibits_Orange-May01_FT-6June2001" xfId="443" xr:uid="{00000000-0005-0000-0000-0000BA010000}"/>
    <cellStyle name="_Currency_Jazztel model 15-exhibits_Jazztel model 16DP3-Exhibits_Orange-May01_Telefonica Moviles" xfId="444" xr:uid="{00000000-0005-0000-0000-0000BB010000}"/>
    <cellStyle name="_Currency_Jazztel model 15-exhibits_Jazztel model 16DP3-Exhibits_T_MOBIL2" xfId="445" xr:uid="{00000000-0005-0000-0000-0000BC010000}"/>
    <cellStyle name="_Currency_Jazztel model 15-exhibits_Jazztel model 16DP3-Exhibits_T_MOBIL2_Orange-May01" xfId="446" xr:uid="{00000000-0005-0000-0000-0000BD010000}"/>
    <cellStyle name="_Currency_Jazztel model 15-exhibits_Jazztel model 16DP3-Exhibits_TelenorInitiation-11Jan01" xfId="447" xr:uid="{00000000-0005-0000-0000-0000BE010000}"/>
    <cellStyle name="_Currency_Jazztel model 15-exhibits_Jazztel model 16DP3-Exhibits_TelenorWIPFeb01" xfId="448" xr:uid="{00000000-0005-0000-0000-0000BF010000}"/>
    <cellStyle name="_Currency_Jazztel model 15-exhibits_Jazztel model 18DP-exhibits" xfId="449" xr:uid="{00000000-0005-0000-0000-0000C0010000}"/>
    <cellStyle name="_Currency_Jazztel model 15-exhibits_Jazztel model 18DP-exhibits_3G Models" xfId="450" xr:uid="{00000000-0005-0000-0000-0000C1010000}"/>
    <cellStyle name="_Currency_Jazztel model 15-exhibits_Orange-May01" xfId="451" xr:uid="{00000000-0005-0000-0000-0000C2010000}"/>
    <cellStyle name="_Currency_Jazztel model 15-exhibits_Telefonica Moviles" xfId="452" xr:uid="{00000000-0005-0000-0000-0000C3010000}"/>
    <cellStyle name="_Currency_Jazztel model 15-exhibits-Friso2" xfId="453" xr:uid="{00000000-0005-0000-0000-0000C4010000}"/>
    <cellStyle name="_Currency_Jazztel model 15-exhibits-Friso2_3G Models" xfId="454" xr:uid="{00000000-0005-0000-0000-0000C5010000}"/>
    <cellStyle name="_Currency_Jazztel model 15-exhibits-Friso2_FT-6June2001" xfId="455" xr:uid="{00000000-0005-0000-0000-0000C6010000}"/>
    <cellStyle name="_Currency_Jazztel model 15-exhibits-Friso2_Jazztel model 16DP3-Exhibits" xfId="456" xr:uid="{00000000-0005-0000-0000-0000C7010000}"/>
    <cellStyle name="_Currency_Jazztel model 15-exhibits-Friso2_Jazztel model 16DP3-Exhibits_3G Models" xfId="457" xr:uid="{00000000-0005-0000-0000-0000C8010000}"/>
    <cellStyle name="_Currency_Jazztel model 15-exhibits-Friso2_Jazztel model 16DP3-Exhibits_Orange-Mar01" xfId="458" xr:uid="{00000000-0005-0000-0000-0000C9010000}"/>
    <cellStyle name="_Currency_Jazztel model 15-exhibits-Friso2_Jazztel model 16DP3-Exhibits_Orange-May01" xfId="459" xr:uid="{00000000-0005-0000-0000-0000CA010000}"/>
    <cellStyle name="_Currency_Jazztel model 15-exhibits-Friso2_Jazztel model 16DP3-Exhibits_Orange-May01_FT-6June2001" xfId="460" xr:uid="{00000000-0005-0000-0000-0000CB010000}"/>
    <cellStyle name="_Currency_Jazztel model 15-exhibits-Friso2_Jazztel model 16DP3-Exhibits_Orange-May01_Telefonica Moviles" xfId="461" xr:uid="{00000000-0005-0000-0000-0000CC010000}"/>
    <cellStyle name="_Currency_Jazztel model 15-exhibits-Friso2_Jazztel model 16DP3-Exhibits_T_MOBIL2" xfId="462" xr:uid="{00000000-0005-0000-0000-0000CD010000}"/>
    <cellStyle name="_Currency_Jazztel model 15-exhibits-Friso2_Jazztel model 16DP3-Exhibits_T_MOBIL2_Orange-May01" xfId="463" xr:uid="{00000000-0005-0000-0000-0000CE010000}"/>
    <cellStyle name="_Currency_Jazztel model 15-exhibits-Friso2_Jazztel model 16DP3-Exhibits_TelenorInitiation-11Jan01" xfId="464" xr:uid="{00000000-0005-0000-0000-0000CF010000}"/>
    <cellStyle name="_Currency_Jazztel model 15-exhibits-Friso2_Jazztel model 16DP3-Exhibits_TelenorWIPFeb01" xfId="465" xr:uid="{00000000-0005-0000-0000-0000D0010000}"/>
    <cellStyle name="_Currency_Jazztel model 15-exhibits-Friso2_Jazztel model 18DP-exhibits" xfId="466" xr:uid="{00000000-0005-0000-0000-0000D1010000}"/>
    <cellStyle name="_Currency_Jazztel model 15-exhibits-Friso2_Jazztel model 18DP-exhibits_3G Models" xfId="467" xr:uid="{00000000-0005-0000-0000-0000D2010000}"/>
    <cellStyle name="_Currency_Jazztel model 15-exhibits-Friso2_Orange-May01" xfId="468" xr:uid="{00000000-0005-0000-0000-0000D3010000}"/>
    <cellStyle name="_Currency_Jazztel model 15-exhibits-Friso2_Telefonica Moviles" xfId="469" xr:uid="{00000000-0005-0000-0000-0000D4010000}"/>
    <cellStyle name="_Currency_merger plan 13 december" xfId="470" xr:uid="{00000000-0005-0000-0000-0000D5010000}"/>
    <cellStyle name="_Currency_Orange-Mar01" xfId="471" xr:uid="{00000000-0005-0000-0000-0000D6010000}"/>
    <cellStyle name="_Currency_Orange-May01" xfId="472" xr:uid="{00000000-0005-0000-0000-0000D7010000}"/>
    <cellStyle name="_Currency_Presentation pricing_datasul_support pós oferta_08 16 2006" xfId="473" xr:uid="{00000000-0005-0000-0000-0000D8010000}"/>
    <cellStyle name="_Currency_Samba DCF v25 (New Business Plan) 2003" xfId="474" xr:uid="{00000000-0005-0000-0000-0000D9010000}"/>
    <cellStyle name="_Currency_Telefonica Moviles" xfId="475" xr:uid="{00000000-0005-0000-0000-0000DA010000}"/>
    <cellStyle name="_Currency_Telemig DCF 2.19.06 v2" xfId="476" xr:uid="{00000000-0005-0000-0000-0000DB010000}"/>
    <cellStyle name="_Currency_TelenorInitiation-11Jan01" xfId="477" xr:uid="{00000000-0005-0000-0000-0000DC010000}"/>
    <cellStyle name="_Currency_TelenorWIPFeb01" xfId="478" xr:uid="{00000000-0005-0000-0000-0000DD010000}"/>
    <cellStyle name="_Currency_t-mobile Sep 2003" xfId="479" xr:uid="{00000000-0005-0000-0000-0000DE010000}"/>
    <cellStyle name="_CurrencySpace" xfId="480" xr:uid="{00000000-0005-0000-0000-0000DF010000}"/>
    <cellStyle name="_CurrencySpace_08 Socrates DCF and IRR Analysis" xfId="481" xr:uid="{00000000-0005-0000-0000-0000E0010000}"/>
    <cellStyle name="_CurrencySpace_Alps model Version 8.0 (June) 2" xfId="482" xr:uid="{00000000-0005-0000-0000-0000E1010000}"/>
    <cellStyle name="_CurrencySpace_Amazonia DCF v1 (4 13 06)" xfId="483" xr:uid="{00000000-0005-0000-0000-0000E2010000}"/>
    <cellStyle name="_CurrencySpace_bls roic" xfId="484" xr:uid="{00000000-0005-0000-0000-0000E3010000}"/>
    <cellStyle name="_CurrencySpace_Book1" xfId="485" xr:uid="{00000000-0005-0000-0000-0000E4010000}"/>
    <cellStyle name="_CurrencySpace_Book7" xfId="486" xr:uid="{00000000-0005-0000-0000-0000E5010000}"/>
    <cellStyle name="_CurrencySpace_Presentation pricing_datasul_support pós oferta_08 16 2006" xfId="487" xr:uid="{00000000-0005-0000-0000-0000E6010000}"/>
    <cellStyle name="_CurrencySpace_Samba DCF v25 (New Business Plan) 2003" xfId="488" xr:uid="{00000000-0005-0000-0000-0000E7010000}"/>
    <cellStyle name="_CurrencySpace_Telemig DCF 2.19.06 v2" xfId="489" xr:uid="{00000000-0005-0000-0000-0000E8010000}"/>
    <cellStyle name="_CurrencySpace_t-mobile Sep 2003" xfId="490" xr:uid="{00000000-0005-0000-0000-0000E9010000}"/>
    <cellStyle name="_Data as % of ARPU" xfId="491" xr:uid="{00000000-0005-0000-0000-0000EA010000}"/>
    <cellStyle name="_Dist Comps 6-26-06" xfId="492" xr:uid="{00000000-0005-0000-0000-0000EB010000}"/>
    <cellStyle name="_Dollar" xfId="493" xr:uid="{00000000-0005-0000-0000-0000EC010000}"/>
    <cellStyle name="_Dollar_3G Models" xfId="494" xr:uid="{00000000-0005-0000-0000-0000ED010000}"/>
    <cellStyle name="_Dollar_FT-6June2001" xfId="495" xr:uid="{00000000-0005-0000-0000-0000EE010000}"/>
    <cellStyle name="_Dollar_Jazztel model 16DP3-Exhibits" xfId="496" xr:uid="{00000000-0005-0000-0000-0000EF010000}"/>
    <cellStyle name="_Dollar_Jazztel model 16DP3-Exhibits_3G Models" xfId="497" xr:uid="{00000000-0005-0000-0000-0000F0010000}"/>
    <cellStyle name="_Dollar_Jazztel model 16DP3-Exhibits_FT-6June2001" xfId="498" xr:uid="{00000000-0005-0000-0000-0000F1010000}"/>
    <cellStyle name="_Dollar_Jazztel model 16DP3-Exhibits_FT-6June2001_1" xfId="499" xr:uid="{00000000-0005-0000-0000-0000F2010000}"/>
    <cellStyle name="_Dollar_Jazztel model 16DP3-Exhibits_FT-6June2001_1_Telefonica Moviles" xfId="500" xr:uid="{00000000-0005-0000-0000-0000F3010000}"/>
    <cellStyle name="_Dollar_Jazztel model 18DP-exhibits" xfId="501" xr:uid="{00000000-0005-0000-0000-0000F4010000}"/>
    <cellStyle name="_Dollar_Jazztel model 18DP-exhibits_3G Models" xfId="502" xr:uid="{00000000-0005-0000-0000-0000F5010000}"/>
    <cellStyle name="_Dollar_Jazztel model 18DP-exhibits_Orange-Mar01" xfId="503" xr:uid="{00000000-0005-0000-0000-0000F6010000}"/>
    <cellStyle name="_Dollar_Jazztel model 18DP-exhibits_Orange-May01" xfId="504" xr:uid="{00000000-0005-0000-0000-0000F7010000}"/>
    <cellStyle name="_Dollar_Jazztel model 18DP-exhibits_T_MOBIL2" xfId="505" xr:uid="{00000000-0005-0000-0000-0000F8010000}"/>
    <cellStyle name="_Dollar_Jazztel model 18DP-exhibits_T_MOBIL2_FT-6June2001" xfId="506" xr:uid="{00000000-0005-0000-0000-0000F9010000}"/>
    <cellStyle name="_Dollar_Jazztel model 18DP-exhibits_T_MOBIL2_Orange-May01" xfId="507" xr:uid="{00000000-0005-0000-0000-0000FA010000}"/>
    <cellStyle name="_Dollar_Jazztel model 18DP-exhibits_T_MOBIL2_Orange-May01_Telefonica Moviles" xfId="508" xr:uid="{00000000-0005-0000-0000-0000FB010000}"/>
    <cellStyle name="_Dollar_Jazztel model 18DP-exhibits_T_MOBIL2_Orange-May01_Telefonica Moviles_1" xfId="509" xr:uid="{00000000-0005-0000-0000-0000FC010000}"/>
    <cellStyle name="_Dollar_Jazztel model 18DP-exhibits_T_MOBIL2_Telefonica Moviles" xfId="510" xr:uid="{00000000-0005-0000-0000-0000FD010000}"/>
    <cellStyle name="_Dollar_Jazztel model 18DP-exhibits_TelenorInitiation-11Jan01" xfId="511" xr:uid="{00000000-0005-0000-0000-0000FE010000}"/>
    <cellStyle name="_Dollar_Jazztel model 18DP-exhibits_TelenorWIPFeb01" xfId="512" xr:uid="{00000000-0005-0000-0000-0000FF010000}"/>
    <cellStyle name="_Dollar_Orange-May01" xfId="513" xr:uid="{00000000-0005-0000-0000-000000020000}"/>
    <cellStyle name="_Dollar_Telefonica Moviles" xfId="514" xr:uid="{00000000-0005-0000-0000-000001020000}"/>
    <cellStyle name="_DT Current with results tables adj" xfId="515" xr:uid="{00000000-0005-0000-0000-000002020000}"/>
    <cellStyle name="_Ea" xfId="516" xr:uid="{00000000-0005-0000-0000-000003020000}"/>
    <cellStyle name="_EBTIDA" xfId="517" xr:uid="{00000000-0005-0000-0000-000004020000}"/>
    <cellStyle name="_ems10223_my" xfId="518" xr:uid="{00000000-0005-0000-0000-000005020000}"/>
    <cellStyle name="_Euro" xfId="519" xr:uid="{00000000-0005-0000-0000-000006020000}"/>
    <cellStyle name="_Example 1" xfId="520" xr:uid="{00000000-0005-0000-0000-000007020000}"/>
    <cellStyle name="_Extracted_Stuff" xfId="521" xr:uid="{00000000-0005-0000-0000-000008020000}"/>
    <cellStyle name="_FTinp" xfId="522" xr:uid="{00000000-0005-0000-0000-000009020000}"/>
    <cellStyle name="_getdata" xfId="523" xr:uid="{00000000-0005-0000-0000-00000A020000}"/>
    <cellStyle name="_GPL Upload spreadsheet LNT" xfId="524" xr:uid="{00000000-0005-0000-0000-00000B020000}"/>
    <cellStyle name="_H-" xfId="525" xr:uid="{00000000-0005-0000-0000-00000C020000}"/>
    <cellStyle name="_Header" xfId="526" xr:uid="{00000000-0005-0000-0000-00000D020000}"/>
    <cellStyle name="_HeaderBlue" xfId="527" xr:uid="{00000000-0005-0000-0000-00000E020000}"/>
    <cellStyle name="_Heading" xfId="528" xr:uid="{00000000-0005-0000-0000-00000F020000}"/>
    <cellStyle name="_Heading_16 Detail of Key Metrics_mario marco" xfId="529" xr:uid="{00000000-0005-0000-0000-000010020000}"/>
    <cellStyle name="_Heading_Amazonia DCF v1 (4 13 06)" xfId="530" xr:uid="{00000000-0005-0000-0000-000011020000}"/>
    <cellStyle name="_Heading_bls roic" xfId="531" xr:uid="{00000000-0005-0000-0000-000012020000}"/>
    <cellStyle name="_Heading_Broadband Comps" xfId="532" xr:uid="{00000000-0005-0000-0000-000013020000}"/>
    <cellStyle name="_Heading_Presentation pricing_datasul_support pós oferta_08 16 2006" xfId="533" xr:uid="{00000000-0005-0000-0000-000014020000}"/>
    <cellStyle name="_Heading_prestemp" xfId="534" xr:uid="{00000000-0005-0000-0000-000015020000}"/>
    <cellStyle name="_Heading_Q" xfId="535" xr:uid="{00000000-0005-0000-0000-000016020000}"/>
    <cellStyle name="_Heading_q - new guidance" xfId="536" xr:uid="{00000000-0005-0000-0000-000017020000}"/>
    <cellStyle name="_Heading_q - valuation" xfId="537" xr:uid="{00000000-0005-0000-0000-000018020000}"/>
    <cellStyle name="_Heading_Telemig DCF 2.19.06 v2" xfId="538" xr:uid="{00000000-0005-0000-0000-000019020000}"/>
    <cellStyle name="_hello" xfId="539" xr:uid="{00000000-0005-0000-0000-00001A020000}"/>
    <cellStyle name="_Hh" xfId="540" xr:uid="{00000000-0005-0000-0000-00001B020000}"/>
    <cellStyle name="_Highlight" xfId="541" xr:uid="{00000000-0005-0000-0000-00001C020000}"/>
    <cellStyle name="_Interface" xfId="542" xr:uid="{00000000-0005-0000-0000-00001D020000}"/>
    <cellStyle name="_Interface new" xfId="543" xr:uid="{00000000-0005-0000-0000-00001E020000}"/>
    <cellStyle name="_junk" xfId="544" xr:uid="{00000000-0005-0000-0000-00001F020000}"/>
    <cellStyle name="_KPinp" xfId="545" xr:uid="{00000000-0005-0000-0000-000020020000}"/>
    <cellStyle name="_LatAm" xfId="546" xr:uid="{00000000-0005-0000-0000-000021020000}"/>
    <cellStyle name="_LBO pitch graphs v2" xfId="547" xr:uid="{00000000-0005-0000-0000-000022020000}"/>
    <cellStyle name="_man swaps" xfId="548" xr:uid="{00000000-0005-0000-0000-000023020000}"/>
    <cellStyle name="_mir-2000-Nov-03_eod " xfId="549" xr:uid="{00000000-0005-0000-0000-000024020000}"/>
    <cellStyle name="_MOU" xfId="550" xr:uid="{00000000-0005-0000-0000-000025020000}"/>
    <cellStyle name="_Multiple" xfId="551" xr:uid="{00000000-0005-0000-0000-000026020000}"/>
    <cellStyle name="_Multiple_08 Socrates DCF and IRR Analysis" xfId="552" xr:uid="{00000000-0005-0000-0000-000027020000}"/>
    <cellStyle name="_Multiple_3G Models" xfId="553" xr:uid="{00000000-0005-0000-0000-000028020000}"/>
    <cellStyle name="_Multiple_Alps model Version 3 (30 March)" xfId="554" xr:uid="{00000000-0005-0000-0000-000029020000}"/>
    <cellStyle name="_Multiple_Alps model Version 6.0 with Changes (TK)" xfId="555" xr:uid="{00000000-0005-0000-0000-00002A020000}"/>
    <cellStyle name="_Multiple_Alps model Version 8.0 (June) 2" xfId="556" xr:uid="{00000000-0005-0000-0000-00002B020000}"/>
    <cellStyle name="_Multiple_Amazonia DCF v1 (4 13 06)" xfId="557" xr:uid="{00000000-0005-0000-0000-00002C020000}"/>
    <cellStyle name="_Multiple_Analysis at Various Prices 4 feb" xfId="558" xr:uid="{00000000-0005-0000-0000-00002D020000}"/>
    <cellStyle name="_Multiple_bls roic" xfId="559" xr:uid="{00000000-0005-0000-0000-00002E020000}"/>
    <cellStyle name="_Multiple_Book1" xfId="560" xr:uid="{00000000-0005-0000-0000-00002F020000}"/>
    <cellStyle name="_Multiple_Book1_3G Models" xfId="561" xr:uid="{00000000-0005-0000-0000-000030020000}"/>
    <cellStyle name="_Multiple_Book1_Jazztel model 16DP3-Exhibits" xfId="562" xr:uid="{00000000-0005-0000-0000-000031020000}"/>
    <cellStyle name="_Multiple_Book1_Jazztel model 16DP3-Exhibits_3G Models" xfId="563" xr:uid="{00000000-0005-0000-0000-000032020000}"/>
    <cellStyle name="_Multiple_Book1_Jazztel model 16DP3-Exhibits_FT-6June2001" xfId="564" xr:uid="{00000000-0005-0000-0000-000033020000}"/>
    <cellStyle name="_Multiple_Book1_Jazztel model 16DP3-Exhibits_FT-6June2001_1" xfId="565" xr:uid="{00000000-0005-0000-0000-000034020000}"/>
    <cellStyle name="_Multiple_Book1_Jazztel model 16DP3-Exhibits_FT-6June2001_1_Telefonica Moviles" xfId="566" xr:uid="{00000000-0005-0000-0000-000035020000}"/>
    <cellStyle name="_Multiple_Book1_Jazztel model 18DP-exhibits" xfId="567" xr:uid="{00000000-0005-0000-0000-000036020000}"/>
    <cellStyle name="_Multiple_Book1_Jazztel model 18DP-exhibits_FT-6June2001" xfId="568" xr:uid="{00000000-0005-0000-0000-000037020000}"/>
    <cellStyle name="_Multiple_Book1_Jazztel model 18DP-exhibits_Orange-Mar01" xfId="569" xr:uid="{00000000-0005-0000-0000-000038020000}"/>
    <cellStyle name="_Multiple_Book1_Jazztel model 18DP-exhibits_Orange-May01" xfId="570" xr:uid="{00000000-0005-0000-0000-000039020000}"/>
    <cellStyle name="_Multiple_Book1_Jazztel model 18DP-exhibits_T_MOBIL2" xfId="571" xr:uid="{00000000-0005-0000-0000-00003A020000}"/>
    <cellStyle name="_Multiple_Book1_Jazztel model 18DP-exhibits_T_MOBIL2_FT-6June2001" xfId="572" xr:uid="{00000000-0005-0000-0000-00003B020000}"/>
    <cellStyle name="_Multiple_Book1_Jazztel model 18DP-exhibits_T_MOBIL2_FT-6June2001_1" xfId="573" xr:uid="{00000000-0005-0000-0000-00003C020000}"/>
    <cellStyle name="_Multiple_Book1_Jazztel model 18DP-exhibits_T_MOBIL2_Orange-May01" xfId="574" xr:uid="{00000000-0005-0000-0000-00003D020000}"/>
    <cellStyle name="_Multiple_Book1_Jazztel model 18DP-exhibits_T_MOBIL2_Telefonica Moviles" xfId="575" xr:uid="{00000000-0005-0000-0000-00003E020000}"/>
    <cellStyle name="_Multiple_Book1_Jazztel model 18DP-exhibits_Telefonica Moviles" xfId="576" xr:uid="{00000000-0005-0000-0000-00003F020000}"/>
    <cellStyle name="_Multiple_Book1_Jazztel model 18DP-exhibits_TelenorInitiation-11Jan01" xfId="577" xr:uid="{00000000-0005-0000-0000-000040020000}"/>
    <cellStyle name="_Multiple_Book1_Jazztel model 18DP-exhibits_TelenorWIPFeb01" xfId="578" xr:uid="{00000000-0005-0000-0000-000041020000}"/>
    <cellStyle name="_Multiple_Book1_Jazztel model 18DP-exhibits_Telia-April01(new structure)" xfId="579" xr:uid="{00000000-0005-0000-0000-000042020000}"/>
    <cellStyle name="_Multiple_Book1_Jazztel model 18DP-exhibits_Telia-April01(new structure)_FT-6June2001" xfId="580" xr:uid="{00000000-0005-0000-0000-000043020000}"/>
    <cellStyle name="_Multiple_Book1_Jazztel model 18DP-exhibits_Telia-April01(new structure)_FT-6June2001_Telefonica Moviles" xfId="581" xr:uid="{00000000-0005-0000-0000-000044020000}"/>
    <cellStyle name="_Multiple_Book1_Jazztel model 18DP-exhibits_Telia-April01(new structure)_Telefonica Moviles" xfId="582" xr:uid="{00000000-0005-0000-0000-000045020000}"/>
    <cellStyle name="_Multiple_Book1_Jazztel1" xfId="583" xr:uid="{00000000-0005-0000-0000-000046020000}"/>
    <cellStyle name="_Multiple_Book1_Orange-Mar01" xfId="584" xr:uid="{00000000-0005-0000-0000-000047020000}"/>
    <cellStyle name="_Multiple_Book1_Orange-Mar01_FT-6June2001" xfId="585" xr:uid="{00000000-0005-0000-0000-000048020000}"/>
    <cellStyle name="_Multiple_Book1_Orange-Mar01_Telefonica Moviles" xfId="586" xr:uid="{00000000-0005-0000-0000-000049020000}"/>
    <cellStyle name="_Multiple_Book1_Orange-Mar01_Telefonica Moviles_1" xfId="587" xr:uid="{00000000-0005-0000-0000-00004A020000}"/>
    <cellStyle name="_Multiple_Book1_Orange-May01" xfId="588" xr:uid="{00000000-0005-0000-0000-00004B020000}"/>
    <cellStyle name="_Multiple_Book1_Orange-May01_FT-6June2001" xfId="589" xr:uid="{00000000-0005-0000-0000-00004C020000}"/>
    <cellStyle name="_Multiple_Book1_Orange-May01_FT-6June2001_Telefonica Moviles" xfId="590" xr:uid="{00000000-0005-0000-0000-00004D020000}"/>
    <cellStyle name="_Multiple_Book1_Orange-May01_Telefonica Moviles" xfId="591" xr:uid="{00000000-0005-0000-0000-00004E020000}"/>
    <cellStyle name="_Multiple_Book1_Presentation pricing_datasul_support pós oferta_08 16 2006" xfId="592" xr:uid="{00000000-0005-0000-0000-00004F020000}"/>
    <cellStyle name="_Multiple_Book1_T_MOBIL2" xfId="593" xr:uid="{00000000-0005-0000-0000-000050020000}"/>
    <cellStyle name="_Multiple_Book1_TelenorInitiation-11Jan01" xfId="594" xr:uid="{00000000-0005-0000-0000-000051020000}"/>
    <cellStyle name="_Multiple_Book1_TelenorInitiation-11Jan01_FT-6June2001" xfId="595" xr:uid="{00000000-0005-0000-0000-000052020000}"/>
    <cellStyle name="_Multiple_Book1_TelenorInitiation-11Jan01_Telefonica Moviles" xfId="596" xr:uid="{00000000-0005-0000-0000-000053020000}"/>
    <cellStyle name="_Multiple_Book1_TelenorInitiation-11Jan01_Telefonica Moviles_1" xfId="597" xr:uid="{00000000-0005-0000-0000-000054020000}"/>
    <cellStyle name="_Multiple_Book1_TelenorWIPFeb01" xfId="598" xr:uid="{00000000-0005-0000-0000-000055020000}"/>
    <cellStyle name="_Multiple_Book1_TelenorWIPFeb01_FT-6June2001" xfId="599" xr:uid="{00000000-0005-0000-0000-000056020000}"/>
    <cellStyle name="_Multiple_Book1_TelenorWIPFeb01_Telefonica Moviles" xfId="600" xr:uid="{00000000-0005-0000-0000-000057020000}"/>
    <cellStyle name="_Multiple_Book1_TelenorWIPFeb01_Telefonica Moviles_1" xfId="601" xr:uid="{00000000-0005-0000-0000-000058020000}"/>
    <cellStyle name="_Multiple_Book1_Telia-April01(new structure)" xfId="602" xr:uid="{00000000-0005-0000-0000-000059020000}"/>
    <cellStyle name="_Multiple_Book11" xfId="603" xr:uid="{00000000-0005-0000-0000-00005A020000}"/>
    <cellStyle name="_Multiple_Book11_3G Models" xfId="604" xr:uid="{00000000-0005-0000-0000-00005B020000}"/>
    <cellStyle name="_Multiple_Book11_Jazztel model 16DP3-Exhibits" xfId="605" xr:uid="{00000000-0005-0000-0000-00005C020000}"/>
    <cellStyle name="_Multiple_Book11_Jazztel model 16DP3-Exhibits_3G Models" xfId="606" xr:uid="{00000000-0005-0000-0000-00005D020000}"/>
    <cellStyle name="_Multiple_Book11_Jazztel model 16DP3-Exhibits_FT-6June2001" xfId="607" xr:uid="{00000000-0005-0000-0000-00005E020000}"/>
    <cellStyle name="_Multiple_Book11_Jazztel model 16DP3-Exhibits_FT-6June2001_1" xfId="608" xr:uid="{00000000-0005-0000-0000-00005F020000}"/>
    <cellStyle name="_Multiple_Book11_Jazztel model 16DP3-Exhibits_FT-6June2001_1_Telefonica Moviles" xfId="609" xr:uid="{00000000-0005-0000-0000-000060020000}"/>
    <cellStyle name="_Multiple_Book11_Jazztel model 18DP-exhibits" xfId="610" xr:uid="{00000000-0005-0000-0000-000061020000}"/>
    <cellStyle name="_Multiple_Book11_Jazztel model 18DP-exhibits_FT-6June2001" xfId="611" xr:uid="{00000000-0005-0000-0000-000062020000}"/>
    <cellStyle name="_Multiple_Book11_Jazztel model 18DP-exhibits_Orange-Mar01" xfId="612" xr:uid="{00000000-0005-0000-0000-000063020000}"/>
    <cellStyle name="_Multiple_Book11_Jazztel model 18DP-exhibits_Orange-May01" xfId="613" xr:uid="{00000000-0005-0000-0000-000064020000}"/>
    <cellStyle name="_Multiple_Book11_Jazztel model 18DP-exhibits_T_MOBIL2" xfId="614" xr:uid="{00000000-0005-0000-0000-000065020000}"/>
    <cellStyle name="_Multiple_Book11_Jazztel model 18DP-exhibits_T_MOBIL2_FT-6June2001" xfId="615" xr:uid="{00000000-0005-0000-0000-000066020000}"/>
    <cellStyle name="_Multiple_Book11_Jazztel model 18DP-exhibits_T_MOBIL2_FT-6June2001_1" xfId="616" xr:uid="{00000000-0005-0000-0000-000067020000}"/>
    <cellStyle name="_Multiple_Book11_Jazztel model 18DP-exhibits_T_MOBIL2_Orange-May01" xfId="617" xr:uid="{00000000-0005-0000-0000-000068020000}"/>
    <cellStyle name="_Multiple_Book11_Jazztel model 18DP-exhibits_T_MOBIL2_Telefonica Moviles" xfId="618" xr:uid="{00000000-0005-0000-0000-000069020000}"/>
    <cellStyle name="_Multiple_Book11_Jazztel model 18DP-exhibits_Telefonica Moviles" xfId="619" xr:uid="{00000000-0005-0000-0000-00006A020000}"/>
    <cellStyle name="_Multiple_Book11_Jazztel model 18DP-exhibits_TelenorInitiation-11Jan01" xfId="620" xr:uid="{00000000-0005-0000-0000-00006B020000}"/>
    <cellStyle name="_Multiple_Book11_Jazztel model 18DP-exhibits_TelenorWIPFeb01" xfId="621" xr:uid="{00000000-0005-0000-0000-00006C020000}"/>
    <cellStyle name="_Multiple_Book11_Jazztel model 18DP-exhibits_Telia-April01(new structure)" xfId="622" xr:uid="{00000000-0005-0000-0000-00006D020000}"/>
    <cellStyle name="_Multiple_Book11_Jazztel model 18DP-exhibits_Telia-April01(new structure)_FT-6June2001" xfId="623" xr:uid="{00000000-0005-0000-0000-00006E020000}"/>
    <cellStyle name="_Multiple_Book11_Jazztel model 18DP-exhibits_Telia-April01(new structure)_FT-6June2001_Telefonica Moviles" xfId="624" xr:uid="{00000000-0005-0000-0000-00006F020000}"/>
    <cellStyle name="_Multiple_Book11_Jazztel model 18DP-exhibits_Telia-April01(new structure)_Telefonica Moviles" xfId="625" xr:uid="{00000000-0005-0000-0000-000070020000}"/>
    <cellStyle name="_Multiple_Book11_Jazztel1" xfId="626" xr:uid="{00000000-0005-0000-0000-000071020000}"/>
    <cellStyle name="_Multiple_Book11_Orange-Mar01" xfId="627" xr:uid="{00000000-0005-0000-0000-000072020000}"/>
    <cellStyle name="_Multiple_Book11_Orange-Mar01_FT-6June2001" xfId="628" xr:uid="{00000000-0005-0000-0000-000073020000}"/>
    <cellStyle name="_Multiple_Book11_Orange-Mar01_Telefonica Moviles" xfId="629" xr:uid="{00000000-0005-0000-0000-000074020000}"/>
    <cellStyle name="_Multiple_Book11_Orange-Mar01_Telefonica Moviles_1" xfId="630" xr:uid="{00000000-0005-0000-0000-000075020000}"/>
    <cellStyle name="_Multiple_Book11_Orange-May01" xfId="631" xr:uid="{00000000-0005-0000-0000-000076020000}"/>
    <cellStyle name="_Multiple_Book11_Orange-May01_FT-6June2001" xfId="632" xr:uid="{00000000-0005-0000-0000-000077020000}"/>
    <cellStyle name="_Multiple_Book11_Orange-May01_FT-6June2001_Telefonica Moviles" xfId="633" xr:uid="{00000000-0005-0000-0000-000078020000}"/>
    <cellStyle name="_Multiple_Book11_Orange-May01_Telefonica Moviles" xfId="634" xr:uid="{00000000-0005-0000-0000-000079020000}"/>
    <cellStyle name="_Multiple_Book11_T_MOBIL2" xfId="635" xr:uid="{00000000-0005-0000-0000-00007A020000}"/>
    <cellStyle name="_Multiple_Book11_TelenorInitiation-11Jan01" xfId="636" xr:uid="{00000000-0005-0000-0000-00007B020000}"/>
    <cellStyle name="_Multiple_Book11_TelenorInitiation-11Jan01_FT-6June2001" xfId="637" xr:uid="{00000000-0005-0000-0000-00007C020000}"/>
    <cellStyle name="_Multiple_Book11_TelenorInitiation-11Jan01_Telefonica Moviles" xfId="638" xr:uid="{00000000-0005-0000-0000-00007D020000}"/>
    <cellStyle name="_Multiple_Book11_TelenorInitiation-11Jan01_Telefonica Moviles_1" xfId="639" xr:uid="{00000000-0005-0000-0000-00007E020000}"/>
    <cellStyle name="_Multiple_Book11_TelenorWIPFeb01" xfId="640" xr:uid="{00000000-0005-0000-0000-00007F020000}"/>
    <cellStyle name="_Multiple_Book11_TelenorWIPFeb01_FT-6June2001" xfId="641" xr:uid="{00000000-0005-0000-0000-000080020000}"/>
    <cellStyle name="_Multiple_Book11_TelenorWIPFeb01_Telefonica Moviles" xfId="642" xr:uid="{00000000-0005-0000-0000-000081020000}"/>
    <cellStyle name="_Multiple_Book11_TelenorWIPFeb01_Telefonica Moviles_1" xfId="643" xr:uid="{00000000-0005-0000-0000-000082020000}"/>
    <cellStyle name="_Multiple_Book11_Telia-April01(new structure)" xfId="644" xr:uid="{00000000-0005-0000-0000-000083020000}"/>
    <cellStyle name="_Multiple_Book12" xfId="645" xr:uid="{00000000-0005-0000-0000-000084020000}"/>
    <cellStyle name="_Multiple_Book12_3G Models" xfId="646" xr:uid="{00000000-0005-0000-0000-000085020000}"/>
    <cellStyle name="_Multiple_Book12_Jazztel model 16DP3-Exhibits" xfId="647" xr:uid="{00000000-0005-0000-0000-000086020000}"/>
    <cellStyle name="_Multiple_Book12_Jazztel model 16DP3-Exhibits_3G Models" xfId="648" xr:uid="{00000000-0005-0000-0000-000087020000}"/>
    <cellStyle name="_Multiple_Book12_Jazztel model 16DP3-Exhibits_FT-6June2001" xfId="649" xr:uid="{00000000-0005-0000-0000-000088020000}"/>
    <cellStyle name="_Multiple_Book12_Jazztel model 16DP3-Exhibits_FT-6June2001_1" xfId="650" xr:uid="{00000000-0005-0000-0000-000089020000}"/>
    <cellStyle name="_Multiple_Book12_Jazztel model 16DP3-Exhibits_FT-6June2001_1_Telefonica Moviles" xfId="651" xr:uid="{00000000-0005-0000-0000-00008A020000}"/>
    <cellStyle name="_Multiple_Book12_Jazztel model 18DP-exhibits" xfId="652" xr:uid="{00000000-0005-0000-0000-00008B020000}"/>
    <cellStyle name="_Multiple_Book12_Jazztel model 18DP-exhibits_FT-6June2001" xfId="653" xr:uid="{00000000-0005-0000-0000-00008C020000}"/>
    <cellStyle name="_Multiple_Book12_Jazztel model 18DP-exhibits_Orange-Mar01" xfId="654" xr:uid="{00000000-0005-0000-0000-00008D020000}"/>
    <cellStyle name="_Multiple_Book12_Jazztel model 18DP-exhibits_Orange-May01" xfId="655" xr:uid="{00000000-0005-0000-0000-00008E020000}"/>
    <cellStyle name="_Multiple_Book12_Jazztel model 18DP-exhibits_T_MOBIL2" xfId="656" xr:uid="{00000000-0005-0000-0000-00008F020000}"/>
    <cellStyle name="_Multiple_Book12_Jazztel model 18DP-exhibits_T_MOBIL2_FT-6June2001" xfId="657" xr:uid="{00000000-0005-0000-0000-000090020000}"/>
    <cellStyle name="_Multiple_Book12_Jazztel model 18DP-exhibits_T_MOBIL2_FT-6June2001_1" xfId="658" xr:uid="{00000000-0005-0000-0000-000091020000}"/>
    <cellStyle name="_Multiple_Book12_Jazztel model 18DP-exhibits_T_MOBIL2_Orange-May01" xfId="659" xr:uid="{00000000-0005-0000-0000-000092020000}"/>
    <cellStyle name="_Multiple_Book12_Jazztel model 18DP-exhibits_T_MOBIL2_Telefonica Moviles" xfId="660" xr:uid="{00000000-0005-0000-0000-000093020000}"/>
    <cellStyle name="_Multiple_Book12_Jazztel model 18DP-exhibits_Telefonica Moviles" xfId="661" xr:uid="{00000000-0005-0000-0000-000094020000}"/>
    <cellStyle name="_Multiple_Book12_Jazztel model 18DP-exhibits_TelenorInitiation-11Jan01" xfId="662" xr:uid="{00000000-0005-0000-0000-000095020000}"/>
    <cellStyle name="_Multiple_Book12_Jazztel model 18DP-exhibits_TelenorWIPFeb01" xfId="663" xr:uid="{00000000-0005-0000-0000-000096020000}"/>
    <cellStyle name="_Multiple_Book12_Jazztel model 18DP-exhibits_Telia-April01(new structure)" xfId="664" xr:uid="{00000000-0005-0000-0000-000097020000}"/>
    <cellStyle name="_Multiple_Book12_Jazztel model 18DP-exhibits_Telia-April01(new structure)_FT-6June2001" xfId="665" xr:uid="{00000000-0005-0000-0000-000098020000}"/>
    <cellStyle name="_Multiple_Book12_Jazztel model 18DP-exhibits_Telia-April01(new structure)_FT-6June2001_Telefonica Moviles" xfId="666" xr:uid="{00000000-0005-0000-0000-000099020000}"/>
    <cellStyle name="_Multiple_Book12_Jazztel model 18DP-exhibits_Telia-April01(new structure)_Telefonica Moviles" xfId="667" xr:uid="{00000000-0005-0000-0000-00009A020000}"/>
    <cellStyle name="_Multiple_Book12_Jazztel1" xfId="668" xr:uid="{00000000-0005-0000-0000-00009B020000}"/>
    <cellStyle name="_Multiple_Book12_Orange-Mar01" xfId="669" xr:uid="{00000000-0005-0000-0000-00009C020000}"/>
    <cellStyle name="_Multiple_Book12_Orange-Mar01_FT-6June2001" xfId="670" xr:uid="{00000000-0005-0000-0000-00009D020000}"/>
    <cellStyle name="_Multiple_Book12_Orange-Mar01_Telefonica Moviles" xfId="671" xr:uid="{00000000-0005-0000-0000-00009E020000}"/>
    <cellStyle name="_Multiple_Book12_Orange-Mar01_Telefonica Moviles_1" xfId="672" xr:uid="{00000000-0005-0000-0000-00009F020000}"/>
    <cellStyle name="_Multiple_Book12_Orange-May01" xfId="673" xr:uid="{00000000-0005-0000-0000-0000A0020000}"/>
    <cellStyle name="_Multiple_Book12_Orange-May01_FT-6June2001" xfId="674" xr:uid="{00000000-0005-0000-0000-0000A1020000}"/>
    <cellStyle name="_Multiple_Book12_Orange-May01_FT-6June2001_Telefonica Moviles" xfId="675" xr:uid="{00000000-0005-0000-0000-0000A2020000}"/>
    <cellStyle name="_Multiple_Book12_Orange-May01_Telefonica Moviles" xfId="676" xr:uid="{00000000-0005-0000-0000-0000A3020000}"/>
    <cellStyle name="_Multiple_Book12_T_MOBIL2" xfId="677" xr:uid="{00000000-0005-0000-0000-0000A4020000}"/>
    <cellStyle name="_Multiple_Book12_TelenorInitiation-11Jan01" xfId="678" xr:uid="{00000000-0005-0000-0000-0000A5020000}"/>
    <cellStyle name="_Multiple_Book12_TelenorInitiation-11Jan01_FT-6June2001" xfId="679" xr:uid="{00000000-0005-0000-0000-0000A6020000}"/>
    <cellStyle name="_Multiple_Book12_TelenorInitiation-11Jan01_Telefonica Moviles" xfId="680" xr:uid="{00000000-0005-0000-0000-0000A7020000}"/>
    <cellStyle name="_Multiple_Book12_TelenorInitiation-11Jan01_Telefonica Moviles_1" xfId="681" xr:uid="{00000000-0005-0000-0000-0000A8020000}"/>
    <cellStyle name="_Multiple_Book12_TelenorWIPFeb01" xfId="682" xr:uid="{00000000-0005-0000-0000-0000A9020000}"/>
    <cellStyle name="_Multiple_Book12_TelenorWIPFeb01_FT-6June2001" xfId="683" xr:uid="{00000000-0005-0000-0000-0000AA020000}"/>
    <cellStyle name="_Multiple_Book12_TelenorWIPFeb01_Telefonica Moviles" xfId="684" xr:uid="{00000000-0005-0000-0000-0000AB020000}"/>
    <cellStyle name="_Multiple_Book12_TelenorWIPFeb01_Telefonica Moviles_1" xfId="685" xr:uid="{00000000-0005-0000-0000-0000AC020000}"/>
    <cellStyle name="_Multiple_Book12_Telia-April01(new structure)" xfId="686" xr:uid="{00000000-0005-0000-0000-0000AD020000}"/>
    <cellStyle name="_Multiple_Book7" xfId="687" xr:uid="{00000000-0005-0000-0000-0000AE020000}"/>
    <cellStyle name="_Multiple_Continental Valuation Overview 8.0" xfId="688" xr:uid="{00000000-0005-0000-0000-0000AF020000}"/>
    <cellStyle name="_Multiple_DCF Summary pages" xfId="689" xr:uid="{00000000-0005-0000-0000-0000B0020000}"/>
    <cellStyle name="_Multiple_DCF Summary pages_3G Models" xfId="690" xr:uid="{00000000-0005-0000-0000-0000B1020000}"/>
    <cellStyle name="_Multiple_DCF Summary pages_Jazztel model 16DP3-Exhibits" xfId="691" xr:uid="{00000000-0005-0000-0000-0000B2020000}"/>
    <cellStyle name="_Multiple_DCF Summary pages_Jazztel model 16DP3-Exhibits_3G Models" xfId="692" xr:uid="{00000000-0005-0000-0000-0000B3020000}"/>
    <cellStyle name="_Multiple_DCF Summary pages_Jazztel model 16DP3-Exhibits_FT-6June2001" xfId="693" xr:uid="{00000000-0005-0000-0000-0000B4020000}"/>
    <cellStyle name="_Multiple_DCF Summary pages_Jazztel model 16DP3-Exhibits_FT-6June2001_1" xfId="694" xr:uid="{00000000-0005-0000-0000-0000B5020000}"/>
    <cellStyle name="_Multiple_DCF Summary pages_Jazztel model 16DP3-Exhibits_FT-6June2001_1_Telefonica Moviles" xfId="695" xr:uid="{00000000-0005-0000-0000-0000B6020000}"/>
    <cellStyle name="_Multiple_DCF Summary pages_Jazztel model 18DP-exhibits" xfId="696" xr:uid="{00000000-0005-0000-0000-0000B7020000}"/>
    <cellStyle name="_Multiple_DCF Summary pages_Jazztel model 18DP-exhibits_FT-6June2001" xfId="697" xr:uid="{00000000-0005-0000-0000-0000B8020000}"/>
    <cellStyle name="_Multiple_DCF Summary pages_Jazztel model 18DP-exhibits_Orange-Mar01" xfId="698" xr:uid="{00000000-0005-0000-0000-0000B9020000}"/>
    <cellStyle name="_Multiple_DCF Summary pages_Jazztel model 18DP-exhibits_Orange-May01" xfId="699" xr:uid="{00000000-0005-0000-0000-0000BA020000}"/>
    <cellStyle name="_Multiple_DCF Summary pages_Jazztel model 18DP-exhibits_T_MOBIL2" xfId="700" xr:uid="{00000000-0005-0000-0000-0000BB020000}"/>
    <cellStyle name="_Multiple_DCF Summary pages_Jazztel model 18DP-exhibits_T_MOBIL2_FT-6June2001" xfId="701" xr:uid="{00000000-0005-0000-0000-0000BC020000}"/>
    <cellStyle name="_Multiple_DCF Summary pages_Jazztel model 18DP-exhibits_T_MOBIL2_FT-6June2001_1" xfId="702" xr:uid="{00000000-0005-0000-0000-0000BD020000}"/>
    <cellStyle name="_Multiple_DCF Summary pages_Jazztel model 18DP-exhibits_T_MOBIL2_Orange-May01" xfId="703" xr:uid="{00000000-0005-0000-0000-0000BE020000}"/>
    <cellStyle name="_Multiple_DCF Summary pages_Jazztel model 18DP-exhibits_T_MOBIL2_Telefonica Moviles" xfId="704" xr:uid="{00000000-0005-0000-0000-0000BF020000}"/>
    <cellStyle name="_Multiple_DCF Summary pages_Jazztel model 18DP-exhibits_Telefonica Moviles" xfId="705" xr:uid="{00000000-0005-0000-0000-0000C0020000}"/>
    <cellStyle name="_Multiple_DCF Summary pages_Jazztel model 18DP-exhibits_TelenorInitiation-11Jan01" xfId="706" xr:uid="{00000000-0005-0000-0000-0000C1020000}"/>
    <cellStyle name="_Multiple_DCF Summary pages_Jazztel model 18DP-exhibits_TelenorWIPFeb01" xfId="707" xr:uid="{00000000-0005-0000-0000-0000C2020000}"/>
    <cellStyle name="_Multiple_DCF Summary pages_Jazztel model 18DP-exhibits_Telia-April01(new structure)" xfId="708" xr:uid="{00000000-0005-0000-0000-0000C3020000}"/>
    <cellStyle name="_Multiple_DCF Summary pages_Jazztel model 18DP-exhibits_Telia-April01(new structure)_FT-6June2001" xfId="709" xr:uid="{00000000-0005-0000-0000-0000C4020000}"/>
    <cellStyle name="_Multiple_DCF Summary pages_Jazztel model 18DP-exhibits_Telia-April01(new structure)_FT-6June2001_Telefonica Moviles" xfId="710" xr:uid="{00000000-0005-0000-0000-0000C5020000}"/>
    <cellStyle name="_Multiple_DCF Summary pages_Jazztel model 18DP-exhibits_Telia-April01(new structure)_Telefonica Moviles" xfId="711" xr:uid="{00000000-0005-0000-0000-0000C6020000}"/>
    <cellStyle name="_Multiple_DCF Summary pages_Jazztel1" xfId="712" xr:uid="{00000000-0005-0000-0000-0000C7020000}"/>
    <cellStyle name="_Multiple_DCF Summary pages_Orange-Mar01" xfId="713" xr:uid="{00000000-0005-0000-0000-0000C8020000}"/>
    <cellStyle name="_Multiple_DCF Summary pages_Orange-Mar01_FT-6June2001" xfId="714" xr:uid="{00000000-0005-0000-0000-0000C9020000}"/>
    <cellStyle name="_Multiple_DCF Summary pages_Orange-Mar01_Telefonica Moviles" xfId="715" xr:uid="{00000000-0005-0000-0000-0000CA020000}"/>
    <cellStyle name="_Multiple_DCF Summary pages_Orange-Mar01_Telefonica Moviles_1" xfId="716" xr:uid="{00000000-0005-0000-0000-0000CB020000}"/>
    <cellStyle name="_Multiple_DCF Summary pages_Orange-May01" xfId="717" xr:uid="{00000000-0005-0000-0000-0000CC020000}"/>
    <cellStyle name="_Multiple_DCF Summary pages_Orange-May01_FT-6June2001" xfId="718" xr:uid="{00000000-0005-0000-0000-0000CD020000}"/>
    <cellStyle name="_Multiple_DCF Summary pages_Orange-May01_FT-6June2001_Telefonica Moviles" xfId="719" xr:uid="{00000000-0005-0000-0000-0000CE020000}"/>
    <cellStyle name="_Multiple_DCF Summary pages_Orange-May01_Telefonica Moviles" xfId="720" xr:uid="{00000000-0005-0000-0000-0000CF020000}"/>
    <cellStyle name="_Multiple_DCF Summary pages_T_MOBIL2" xfId="721" xr:uid="{00000000-0005-0000-0000-0000D0020000}"/>
    <cellStyle name="_Multiple_DCF Summary pages_TelenorInitiation-11Jan01" xfId="722" xr:uid="{00000000-0005-0000-0000-0000D1020000}"/>
    <cellStyle name="_Multiple_DCF Summary pages_TelenorInitiation-11Jan01_FT-6June2001" xfId="723" xr:uid="{00000000-0005-0000-0000-0000D2020000}"/>
    <cellStyle name="_Multiple_DCF Summary pages_TelenorInitiation-11Jan01_Telefonica Moviles" xfId="724" xr:uid="{00000000-0005-0000-0000-0000D3020000}"/>
    <cellStyle name="_Multiple_DCF Summary pages_TelenorInitiation-11Jan01_Telefonica Moviles_1" xfId="725" xr:uid="{00000000-0005-0000-0000-0000D4020000}"/>
    <cellStyle name="_Multiple_DCF Summary pages_TelenorWIPFeb01" xfId="726" xr:uid="{00000000-0005-0000-0000-0000D5020000}"/>
    <cellStyle name="_Multiple_DCF Summary pages_TelenorWIPFeb01_FT-6June2001" xfId="727" xr:uid="{00000000-0005-0000-0000-0000D6020000}"/>
    <cellStyle name="_Multiple_DCF Summary pages_TelenorWIPFeb01_Telefonica Moviles" xfId="728" xr:uid="{00000000-0005-0000-0000-0000D7020000}"/>
    <cellStyle name="_Multiple_DCF Summary pages_TelenorWIPFeb01_Telefonica Moviles_1" xfId="729" xr:uid="{00000000-0005-0000-0000-0000D8020000}"/>
    <cellStyle name="_Multiple_DCF Summary pages_Telia-April01(new structure)" xfId="730" xr:uid="{00000000-0005-0000-0000-0000D9020000}"/>
    <cellStyle name="_Multiple_FT-6June2001" xfId="731" xr:uid="{00000000-0005-0000-0000-0000DA020000}"/>
    <cellStyle name="_Multiple_Jazztel model 15-exhibits" xfId="732" xr:uid="{00000000-0005-0000-0000-0000DB020000}"/>
    <cellStyle name="_Multiple_Jazztel model 15-exhibits bis" xfId="733" xr:uid="{00000000-0005-0000-0000-0000DC020000}"/>
    <cellStyle name="_Multiple_Jazztel model 15-exhibits bis_3G Models" xfId="734" xr:uid="{00000000-0005-0000-0000-0000DD020000}"/>
    <cellStyle name="_Multiple_Jazztel model 15-exhibits bis_FT-6June2001" xfId="735" xr:uid="{00000000-0005-0000-0000-0000DE020000}"/>
    <cellStyle name="_Multiple_Jazztel model 15-exhibits bis_FT-6June2001_1" xfId="736" xr:uid="{00000000-0005-0000-0000-0000DF020000}"/>
    <cellStyle name="_Multiple_Jazztel model 15-exhibits bis_FT-6June2001_1_Telefonica Moviles" xfId="737" xr:uid="{00000000-0005-0000-0000-0000E0020000}"/>
    <cellStyle name="_Multiple_Jazztel model 15-exhibits_3G Models" xfId="738" xr:uid="{00000000-0005-0000-0000-0000E1020000}"/>
    <cellStyle name="_Multiple_Jazztel model 15-exhibits_Jazztel model 16DP3-Exhibits" xfId="739" xr:uid="{00000000-0005-0000-0000-0000E2020000}"/>
    <cellStyle name="_Multiple_Jazztel model 15-exhibits_Jazztel model 16DP3-Exhibits_3G Models" xfId="740" xr:uid="{00000000-0005-0000-0000-0000E3020000}"/>
    <cellStyle name="_Multiple_Jazztel model 15-exhibits_Jazztel model 16DP3-Exhibits_FT-6June2001" xfId="741" xr:uid="{00000000-0005-0000-0000-0000E4020000}"/>
    <cellStyle name="_Multiple_Jazztel model 15-exhibits_Jazztel model 16DP3-Exhibits_FT-6June2001_1" xfId="742" xr:uid="{00000000-0005-0000-0000-0000E5020000}"/>
    <cellStyle name="_Multiple_Jazztel model 15-exhibits_Jazztel model 16DP3-Exhibits_FT-6June2001_1_Telefonica Moviles" xfId="743" xr:uid="{00000000-0005-0000-0000-0000E6020000}"/>
    <cellStyle name="_Multiple_Jazztel model 15-exhibits_Jazztel model 18DP-exhibits" xfId="744" xr:uid="{00000000-0005-0000-0000-0000E7020000}"/>
    <cellStyle name="_Multiple_Jazztel model 15-exhibits_Jazztel model 18DP-exhibits_FT-6June2001" xfId="745" xr:uid="{00000000-0005-0000-0000-0000E8020000}"/>
    <cellStyle name="_Multiple_Jazztel model 15-exhibits_Jazztel model 18DP-exhibits_Orange-Mar01" xfId="746" xr:uid="{00000000-0005-0000-0000-0000E9020000}"/>
    <cellStyle name="_Multiple_Jazztel model 15-exhibits_Jazztel model 18DP-exhibits_Orange-May01" xfId="747" xr:uid="{00000000-0005-0000-0000-0000EA020000}"/>
    <cellStyle name="_Multiple_Jazztel model 15-exhibits_Jazztel model 18DP-exhibits_T_MOBIL2" xfId="748" xr:uid="{00000000-0005-0000-0000-0000EB020000}"/>
    <cellStyle name="_Multiple_Jazztel model 15-exhibits_Jazztel model 18DP-exhibits_T_MOBIL2_FT-6June2001" xfId="749" xr:uid="{00000000-0005-0000-0000-0000EC020000}"/>
    <cellStyle name="_Multiple_Jazztel model 15-exhibits_Jazztel model 18DP-exhibits_T_MOBIL2_FT-6June2001_1" xfId="750" xr:uid="{00000000-0005-0000-0000-0000ED020000}"/>
    <cellStyle name="_Multiple_Jazztel model 15-exhibits_Jazztel model 18DP-exhibits_T_MOBIL2_Orange-May01" xfId="751" xr:uid="{00000000-0005-0000-0000-0000EE020000}"/>
    <cellStyle name="_Multiple_Jazztel model 15-exhibits_Jazztel model 18DP-exhibits_T_MOBIL2_Telefonica Moviles" xfId="752" xr:uid="{00000000-0005-0000-0000-0000EF020000}"/>
    <cellStyle name="_Multiple_Jazztel model 15-exhibits_Jazztel model 18DP-exhibits_Telefonica Moviles" xfId="753" xr:uid="{00000000-0005-0000-0000-0000F0020000}"/>
    <cellStyle name="_Multiple_Jazztel model 15-exhibits_Jazztel model 18DP-exhibits_TelenorInitiation-11Jan01" xfId="754" xr:uid="{00000000-0005-0000-0000-0000F1020000}"/>
    <cellStyle name="_Multiple_Jazztel model 15-exhibits_Jazztel model 18DP-exhibits_TelenorWIPFeb01" xfId="755" xr:uid="{00000000-0005-0000-0000-0000F2020000}"/>
    <cellStyle name="_Multiple_Jazztel model 15-exhibits_Jazztel model 18DP-exhibits_Telia-April01(new structure)" xfId="756" xr:uid="{00000000-0005-0000-0000-0000F3020000}"/>
    <cellStyle name="_Multiple_Jazztel model 15-exhibits_Jazztel model 18DP-exhibits_Telia-April01(new structure)_FT-6June2001" xfId="757" xr:uid="{00000000-0005-0000-0000-0000F4020000}"/>
    <cellStyle name="_Multiple_Jazztel model 15-exhibits_Jazztel model 18DP-exhibits_Telia-April01(new structure)_FT-6June2001_Telefonica Moviles" xfId="758" xr:uid="{00000000-0005-0000-0000-0000F5020000}"/>
    <cellStyle name="_Multiple_Jazztel model 15-exhibits_Jazztel model 18DP-exhibits_Telia-April01(new structure)_Telefonica Moviles" xfId="759" xr:uid="{00000000-0005-0000-0000-0000F6020000}"/>
    <cellStyle name="_Multiple_Jazztel model 15-exhibits_Jazztel1" xfId="760" xr:uid="{00000000-0005-0000-0000-0000F7020000}"/>
    <cellStyle name="_Multiple_Jazztel model 15-exhibits_Orange-Mar01" xfId="761" xr:uid="{00000000-0005-0000-0000-0000F8020000}"/>
    <cellStyle name="_Multiple_Jazztel model 15-exhibits_Orange-Mar01_FT-6June2001" xfId="762" xr:uid="{00000000-0005-0000-0000-0000F9020000}"/>
    <cellStyle name="_Multiple_Jazztel model 15-exhibits_Orange-Mar01_Telefonica Moviles" xfId="763" xr:uid="{00000000-0005-0000-0000-0000FA020000}"/>
    <cellStyle name="_Multiple_Jazztel model 15-exhibits_Orange-Mar01_Telefonica Moviles_1" xfId="764" xr:uid="{00000000-0005-0000-0000-0000FB020000}"/>
    <cellStyle name="_Multiple_Jazztel model 15-exhibits_Orange-May01" xfId="765" xr:uid="{00000000-0005-0000-0000-0000FC020000}"/>
    <cellStyle name="_Multiple_Jazztel model 15-exhibits_Orange-May01_FT-6June2001" xfId="766" xr:uid="{00000000-0005-0000-0000-0000FD020000}"/>
    <cellStyle name="_Multiple_Jazztel model 15-exhibits_Orange-May01_FT-6June2001_Telefonica Moviles" xfId="767" xr:uid="{00000000-0005-0000-0000-0000FE020000}"/>
    <cellStyle name="_Multiple_Jazztel model 15-exhibits_Orange-May01_Telefonica Moviles" xfId="768" xr:uid="{00000000-0005-0000-0000-0000FF020000}"/>
    <cellStyle name="_Multiple_Jazztel model 15-exhibits_T_MOBIL2" xfId="769" xr:uid="{00000000-0005-0000-0000-000000030000}"/>
    <cellStyle name="_Multiple_Jazztel model 15-exhibits_TelenorInitiation-11Jan01" xfId="770" xr:uid="{00000000-0005-0000-0000-000001030000}"/>
    <cellStyle name="_Multiple_Jazztel model 15-exhibits_TelenorInitiation-11Jan01_FT-6June2001" xfId="771" xr:uid="{00000000-0005-0000-0000-000002030000}"/>
    <cellStyle name="_Multiple_Jazztel model 15-exhibits_TelenorInitiation-11Jan01_Telefonica Moviles" xfId="772" xr:uid="{00000000-0005-0000-0000-000003030000}"/>
    <cellStyle name="_Multiple_Jazztel model 15-exhibits_TelenorInitiation-11Jan01_Telefonica Moviles_1" xfId="773" xr:uid="{00000000-0005-0000-0000-000004030000}"/>
    <cellStyle name="_Multiple_Jazztel model 15-exhibits_TelenorWIPFeb01" xfId="774" xr:uid="{00000000-0005-0000-0000-000005030000}"/>
    <cellStyle name="_Multiple_Jazztel model 15-exhibits_TelenorWIPFeb01_FT-6June2001" xfId="775" xr:uid="{00000000-0005-0000-0000-000006030000}"/>
    <cellStyle name="_Multiple_Jazztel model 15-exhibits_TelenorWIPFeb01_Telefonica Moviles" xfId="776" xr:uid="{00000000-0005-0000-0000-000007030000}"/>
    <cellStyle name="_Multiple_Jazztel model 15-exhibits_TelenorWIPFeb01_Telefonica Moviles_1" xfId="777" xr:uid="{00000000-0005-0000-0000-000008030000}"/>
    <cellStyle name="_Multiple_Jazztel model 15-exhibits_Telia-April01(new structure)" xfId="778" xr:uid="{00000000-0005-0000-0000-000009030000}"/>
    <cellStyle name="_Multiple_Jazztel model 15-exhibits-Friso2" xfId="779" xr:uid="{00000000-0005-0000-0000-00000A030000}"/>
    <cellStyle name="_Multiple_Jazztel model 15-exhibits-Friso2_3G Models" xfId="780" xr:uid="{00000000-0005-0000-0000-00000B030000}"/>
    <cellStyle name="_Multiple_Jazztel model 15-exhibits-Friso2_Jazztel model 16DP3-Exhibits" xfId="781" xr:uid="{00000000-0005-0000-0000-00000C030000}"/>
    <cellStyle name="_Multiple_Jazztel model 15-exhibits-Friso2_Jazztel model 16DP3-Exhibits_3G Models" xfId="782" xr:uid="{00000000-0005-0000-0000-00000D030000}"/>
    <cellStyle name="_Multiple_Jazztel model 15-exhibits-Friso2_Jazztel model 16DP3-Exhibits_FT-6June2001" xfId="783" xr:uid="{00000000-0005-0000-0000-00000E030000}"/>
    <cellStyle name="_Multiple_Jazztel model 15-exhibits-Friso2_Jazztel model 16DP3-Exhibits_FT-6June2001_1" xfId="784" xr:uid="{00000000-0005-0000-0000-00000F030000}"/>
    <cellStyle name="_Multiple_Jazztel model 15-exhibits-Friso2_Jazztel model 16DP3-Exhibits_FT-6June2001_1_Telefonica Moviles" xfId="785" xr:uid="{00000000-0005-0000-0000-000010030000}"/>
    <cellStyle name="_Multiple_Jazztel model 15-exhibits-Friso2_Jazztel model 18DP-exhibits" xfId="786" xr:uid="{00000000-0005-0000-0000-000011030000}"/>
    <cellStyle name="_Multiple_Jazztel model 15-exhibits-Friso2_Jazztel model 18DP-exhibits_FT-6June2001" xfId="787" xr:uid="{00000000-0005-0000-0000-000012030000}"/>
    <cellStyle name="_Multiple_Jazztel model 15-exhibits-Friso2_Jazztel model 18DP-exhibits_Orange-Mar01" xfId="788" xr:uid="{00000000-0005-0000-0000-000013030000}"/>
    <cellStyle name="_Multiple_Jazztel model 15-exhibits-Friso2_Jazztel model 18DP-exhibits_Orange-May01" xfId="789" xr:uid="{00000000-0005-0000-0000-000014030000}"/>
    <cellStyle name="_Multiple_Jazztel model 15-exhibits-Friso2_Jazztel model 18DP-exhibits_T_MOBIL2" xfId="790" xr:uid="{00000000-0005-0000-0000-000015030000}"/>
    <cellStyle name="_Multiple_Jazztel model 15-exhibits-Friso2_Jazztel model 18DP-exhibits_T_MOBIL2_FT-6June2001" xfId="791" xr:uid="{00000000-0005-0000-0000-000016030000}"/>
    <cellStyle name="_Multiple_Jazztel model 15-exhibits-Friso2_Jazztel model 18DP-exhibits_T_MOBIL2_FT-6June2001_1" xfId="792" xr:uid="{00000000-0005-0000-0000-000017030000}"/>
    <cellStyle name="_Multiple_Jazztel model 15-exhibits-Friso2_Jazztel model 18DP-exhibits_T_MOBIL2_Orange-May01" xfId="793" xr:uid="{00000000-0005-0000-0000-000018030000}"/>
    <cellStyle name="_Multiple_Jazztel model 15-exhibits-Friso2_Jazztel model 18DP-exhibits_T_MOBIL2_Telefonica Moviles" xfId="794" xr:uid="{00000000-0005-0000-0000-000019030000}"/>
    <cellStyle name="_Multiple_Jazztel model 15-exhibits-Friso2_Jazztel model 18DP-exhibits_Telefonica Moviles" xfId="795" xr:uid="{00000000-0005-0000-0000-00001A030000}"/>
    <cellStyle name="_Multiple_Jazztel model 15-exhibits-Friso2_Jazztel model 18DP-exhibits_TelenorInitiation-11Jan01" xfId="796" xr:uid="{00000000-0005-0000-0000-00001B030000}"/>
    <cellStyle name="_Multiple_Jazztel model 15-exhibits-Friso2_Jazztel model 18DP-exhibits_TelenorWIPFeb01" xfId="797" xr:uid="{00000000-0005-0000-0000-00001C030000}"/>
    <cellStyle name="_Multiple_Jazztel model 15-exhibits-Friso2_Jazztel model 18DP-exhibits_Telia-April01(new structure)" xfId="798" xr:uid="{00000000-0005-0000-0000-00001D030000}"/>
    <cellStyle name="_Multiple_Jazztel model 15-exhibits-Friso2_Jazztel model 18DP-exhibits_Telia-April01(new structure)_FT-6June2001" xfId="799" xr:uid="{00000000-0005-0000-0000-00001E030000}"/>
    <cellStyle name="_Multiple_Jazztel model 15-exhibits-Friso2_Jazztel model 18DP-exhibits_Telia-April01(new structure)_FT-6June2001_Telefonica Moviles" xfId="800" xr:uid="{00000000-0005-0000-0000-00001F030000}"/>
    <cellStyle name="_Multiple_Jazztel model 15-exhibits-Friso2_Jazztel model 18DP-exhibits_Telia-April01(new structure)_Telefonica Moviles" xfId="801" xr:uid="{00000000-0005-0000-0000-000020030000}"/>
    <cellStyle name="_Multiple_Jazztel model 15-exhibits-Friso2_Jazztel1" xfId="802" xr:uid="{00000000-0005-0000-0000-000021030000}"/>
    <cellStyle name="_Multiple_Jazztel model 15-exhibits-Friso2_Orange-Mar01" xfId="803" xr:uid="{00000000-0005-0000-0000-000022030000}"/>
    <cellStyle name="_Multiple_Jazztel model 15-exhibits-Friso2_Orange-Mar01_FT-6June2001" xfId="804" xr:uid="{00000000-0005-0000-0000-000023030000}"/>
    <cellStyle name="_Multiple_Jazztel model 15-exhibits-Friso2_Orange-Mar01_Telefonica Moviles" xfId="805" xr:uid="{00000000-0005-0000-0000-000024030000}"/>
    <cellStyle name="_Multiple_Jazztel model 15-exhibits-Friso2_Orange-Mar01_Telefonica Moviles_1" xfId="806" xr:uid="{00000000-0005-0000-0000-000025030000}"/>
    <cellStyle name="_Multiple_Jazztel model 15-exhibits-Friso2_Orange-May01" xfId="807" xr:uid="{00000000-0005-0000-0000-000026030000}"/>
    <cellStyle name="_Multiple_Jazztel model 15-exhibits-Friso2_Orange-May01_FT-6June2001" xfId="808" xr:uid="{00000000-0005-0000-0000-000027030000}"/>
    <cellStyle name="_Multiple_Jazztel model 15-exhibits-Friso2_Orange-May01_FT-6June2001_Telefonica Moviles" xfId="809" xr:uid="{00000000-0005-0000-0000-000028030000}"/>
    <cellStyle name="_Multiple_Jazztel model 15-exhibits-Friso2_Orange-May01_Telefonica Moviles" xfId="810" xr:uid="{00000000-0005-0000-0000-000029030000}"/>
    <cellStyle name="_Multiple_Jazztel model 15-exhibits-Friso2_T_MOBIL2" xfId="811" xr:uid="{00000000-0005-0000-0000-00002A030000}"/>
    <cellStyle name="_Multiple_Jazztel model 15-exhibits-Friso2_TelenorInitiation-11Jan01" xfId="812" xr:uid="{00000000-0005-0000-0000-00002B030000}"/>
    <cellStyle name="_Multiple_Jazztel model 15-exhibits-Friso2_TelenorInitiation-11Jan01_FT-6June2001" xfId="813" xr:uid="{00000000-0005-0000-0000-00002C030000}"/>
    <cellStyle name="_Multiple_Jazztel model 15-exhibits-Friso2_TelenorInitiation-11Jan01_Telefonica Moviles" xfId="814" xr:uid="{00000000-0005-0000-0000-00002D030000}"/>
    <cellStyle name="_Multiple_Jazztel model 15-exhibits-Friso2_TelenorInitiation-11Jan01_Telefonica Moviles_1" xfId="815" xr:uid="{00000000-0005-0000-0000-00002E030000}"/>
    <cellStyle name="_Multiple_Jazztel model 15-exhibits-Friso2_TelenorWIPFeb01" xfId="816" xr:uid="{00000000-0005-0000-0000-00002F030000}"/>
    <cellStyle name="_Multiple_Jazztel model 15-exhibits-Friso2_TelenorWIPFeb01_FT-6June2001" xfId="817" xr:uid="{00000000-0005-0000-0000-000030030000}"/>
    <cellStyle name="_Multiple_Jazztel model 15-exhibits-Friso2_TelenorWIPFeb01_Telefonica Moviles" xfId="818" xr:uid="{00000000-0005-0000-0000-000031030000}"/>
    <cellStyle name="_Multiple_Jazztel model 15-exhibits-Friso2_TelenorWIPFeb01_Telefonica Moviles_1" xfId="819" xr:uid="{00000000-0005-0000-0000-000032030000}"/>
    <cellStyle name="_Multiple_Jazztel model 15-exhibits-Friso2_Telia-April01(new structure)" xfId="820" xr:uid="{00000000-0005-0000-0000-000033030000}"/>
    <cellStyle name="_Multiple_Jazztel model 16DP2-Exhibits" xfId="821" xr:uid="{00000000-0005-0000-0000-000034030000}"/>
    <cellStyle name="_Multiple_Jazztel model 16DP2-Exhibits_3G Models" xfId="822" xr:uid="{00000000-0005-0000-0000-000035030000}"/>
    <cellStyle name="_Multiple_Jazztel model 16DP2-Exhibits_FT-6June2001" xfId="823" xr:uid="{00000000-0005-0000-0000-000036030000}"/>
    <cellStyle name="_Multiple_Jazztel model 16DP2-Exhibits_Orange-Mar01" xfId="824" xr:uid="{00000000-0005-0000-0000-000037030000}"/>
    <cellStyle name="_Multiple_Jazztel model 16DP2-Exhibits_Orange-May01" xfId="825" xr:uid="{00000000-0005-0000-0000-000038030000}"/>
    <cellStyle name="_Multiple_Jazztel model 16DP2-Exhibits_T_MOBIL2" xfId="826" xr:uid="{00000000-0005-0000-0000-000039030000}"/>
    <cellStyle name="_Multiple_Jazztel model 16DP2-Exhibits_Telefonica Moviles" xfId="827" xr:uid="{00000000-0005-0000-0000-00003A030000}"/>
    <cellStyle name="_Multiple_Jazztel model 16DP2-Exhibits_TelenorInitiation-11Jan01" xfId="828" xr:uid="{00000000-0005-0000-0000-00003B030000}"/>
    <cellStyle name="_Multiple_Jazztel model 16DP2-Exhibits_TelenorWIPFeb01" xfId="829" xr:uid="{00000000-0005-0000-0000-00003C030000}"/>
    <cellStyle name="_Multiple_Jazztel model 16DP3-Exhibits" xfId="830" xr:uid="{00000000-0005-0000-0000-00003D030000}"/>
    <cellStyle name="_Multiple_Jazztel model 16DP3-Exhibits_3G Models" xfId="831" xr:uid="{00000000-0005-0000-0000-00003E030000}"/>
    <cellStyle name="_Multiple_Jazztel model 16DP3-Exhibits_FT-6June2001" xfId="832" xr:uid="{00000000-0005-0000-0000-00003F030000}"/>
    <cellStyle name="_Multiple_Jazztel model 16DP3-Exhibits_Orange-Mar01" xfId="833" xr:uid="{00000000-0005-0000-0000-000040030000}"/>
    <cellStyle name="_Multiple_Jazztel model 16DP3-Exhibits_Orange-May01" xfId="834" xr:uid="{00000000-0005-0000-0000-000041030000}"/>
    <cellStyle name="_Multiple_Jazztel model 16DP3-Exhibits_T_MOBIL2" xfId="835" xr:uid="{00000000-0005-0000-0000-000042030000}"/>
    <cellStyle name="_Multiple_Jazztel model 16DP3-Exhibits_Telefonica Moviles" xfId="836" xr:uid="{00000000-0005-0000-0000-000043030000}"/>
    <cellStyle name="_Multiple_Jazztel model 16DP3-Exhibits_TelenorInitiation-11Jan01" xfId="837" xr:uid="{00000000-0005-0000-0000-000044030000}"/>
    <cellStyle name="_Multiple_Jazztel model 16DP3-Exhibits_TelenorWIPFeb01" xfId="838" xr:uid="{00000000-0005-0000-0000-000045030000}"/>
    <cellStyle name="_Multiple_Orange-Mar01" xfId="839" xr:uid="{00000000-0005-0000-0000-000046030000}"/>
    <cellStyle name="_Multiple_Orange-May01" xfId="840" xr:uid="{00000000-0005-0000-0000-000047030000}"/>
    <cellStyle name="_Multiple_Presentation pricing_datasul_support pós oferta_08 16 2006" xfId="841" xr:uid="{00000000-0005-0000-0000-000048030000}"/>
    <cellStyle name="_Multiple_Samba DCF v25 (New Business Plan) 2003" xfId="842" xr:uid="{00000000-0005-0000-0000-000049030000}"/>
    <cellStyle name="_Multiple_T_MOBIL2" xfId="843" xr:uid="{00000000-0005-0000-0000-00004A030000}"/>
    <cellStyle name="_Multiple_Telefonica Moviles" xfId="844" xr:uid="{00000000-0005-0000-0000-00004B030000}"/>
    <cellStyle name="_Multiple_Telemig DCF 2.19.06 v2" xfId="845" xr:uid="{00000000-0005-0000-0000-00004C030000}"/>
    <cellStyle name="_Multiple_TelenorInitiation-11Jan01" xfId="846" xr:uid="{00000000-0005-0000-0000-00004D030000}"/>
    <cellStyle name="_Multiple_TelenorWIPFeb01" xfId="847" xr:uid="{00000000-0005-0000-0000-00004E030000}"/>
    <cellStyle name="_Multiple_t-mobile Sep 2003" xfId="848" xr:uid="{00000000-0005-0000-0000-00004F030000}"/>
    <cellStyle name="_MultipleSpace" xfId="849" xr:uid="{00000000-0005-0000-0000-000050030000}"/>
    <cellStyle name="_MultipleSpace_08 Socrates DCF and IRR Analysis" xfId="850" xr:uid="{00000000-0005-0000-0000-000051030000}"/>
    <cellStyle name="_MultipleSpace_3G Models" xfId="851" xr:uid="{00000000-0005-0000-0000-000052030000}"/>
    <cellStyle name="_MultipleSpace_Alps model Version 3 (30 March)" xfId="852" xr:uid="{00000000-0005-0000-0000-000053030000}"/>
    <cellStyle name="_MultipleSpace_Alps model Version 6.0 with Changes (TK)" xfId="853" xr:uid="{00000000-0005-0000-0000-000054030000}"/>
    <cellStyle name="_MultipleSpace_Alps model Version 8.0 (June) 2" xfId="854" xr:uid="{00000000-0005-0000-0000-000055030000}"/>
    <cellStyle name="_MultipleSpace_Amazonia DCF v1 (4 13 06)" xfId="855" xr:uid="{00000000-0005-0000-0000-000056030000}"/>
    <cellStyle name="_MultipleSpace_Analysis at Various Prices 4 feb" xfId="856" xr:uid="{00000000-0005-0000-0000-000057030000}"/>
    <cellStyle name="_MultipleSpace_bls roic" xfId="857" xr:uid="{00000000-0005-0000-0000-000058030000}"/>
    <cellStyle name="_MultipleSpace_Book1" xfId="858" xr:uid="{00000000-0005-0000-0000-000059030000}"/>
    <cellStyle name="_MultipleSpace_Book1_Jazztel" xfId="859" xr:uid="{00000000-0005-0000-0000-00005A030000}"/>
    <cellStyle name="_MultipleSpace_Book1_Jazztel model 16DP3-Exhibits" xfId="860" xr:uid="{00000000-0005-0000-0000-00005B030000}"/>
    <cellStyle name="_MultipleSpace_Book1_Jazztel model 16DP3-Exhibits_Orange-Mar01" xfId="861" xr:uid="{00000000-0005-0000-0000-00005C030000}"/>
    <cellStyle name="_MultipleSpace_Book1_Jazztel model 16DP3-Exhibits_Orange-May01" xfId="862" xr:uid="{00000000-0005-0000-0000-00005D030000}"/>
    <cellStyle name="_MultipleSpace_Book1_Jazztel model 16DP3-Exhibits_TelenorInitiation-11Jan01" xfId="863" xr:uid="{00000000-0005-0000-0000-00005E030000}"/>
    <cellStyle name="_MultipleSpace_Book1_Jazztel model 16DP3-Exhibits_TelenorWIPFeb01" xfId="864" xr:uid="{00000000-0005-0000-0000-00005F030000}"/>
    <cellStyle name="_MultipleSpace_Book1_Jazztel model 18DP-exhibits" xfId="865" xr:uid="{00000000-0005-0000-0000-000060030000}"/>
    <cellStyle name="_MultipleSpace_Book1_Jazztel model 18DP-exhibits_FT-6June2001" xfId="866" xr:uid="{00000000-0005-0000-0000-000061030000}"/>
    <cellStyle name="_MultipleSpace_Book1_Jazztel model 18DP-exhibits_Orange-Mar01" xfId="867" xr:uid="{00000000-0005-0000-0000-000062030000}"/>
    <cellStyle name="_MultipleSpace_Book1_Jazztel model 18DP-exhibits_Orange-May01" xfId="868" xr:uid="{00000000-0005-0000-0000-000063030000}"/>
    <cellStyle name="_MultipleSpace_Book1_Jazztel model 18DP-exhibits_T_MOBIL2" xfId="869" xr:uid="{00000000-0005-0000-0000-000064030000}"/>
    <cellStyle name="_MultipleSpace_Book1_Jazztel model 18DP-exhibits_T_MOBIL2_FT-6June2001" xfId="870" xr:uid="{00000000-0005-0000-0000-000065030000}"/>
    <cellStyle name="_MultipleSpace_Book1_Jazztel model 18DP-exhibits_T_MOBIL2_Orange-May01" xfId="871" xr:uid="{00000000-0005-0000-0000-000066030000}"/>
    <cellStyle name="_MultipleSpace_Book1_Jazztel model 18DP-exhibits_T_MOBIL2_Telefonica Moviles" xfId="872" xr:uid="{00000000-0005-0000-0000-000067030000}"/>
    <cellStyle name="_MultipleSpace_Book1_Jazztel model 18DP-exhibits_Telefonica Moviles" xfId="873" xr:uid="{00000000-0005-0000-0000-000068030000}"/>
    <cellStyle name="_MultipleSpace_Book1_Jazztel model 18DP-exhibits_TelenorInitiation-11Jan01" xfId="874" xr:uid="{00000000-0005-0000-0000-000069030000}"/>
    <cellStyle name="_MultipleSpace_Book1_Jazztel model 18DP-exhibits_TelenorWIPFeb01" xfId="875" xr:uid="{00000000-0005-0000-0000-00006A030000}"/>
    <cellStyle name="_MultipleSpace_Book1_Jazztel model 18DP-exhibits_Telia-April01(new structure)" xfId="876" xr:uid="{00000000-0005-0000-0000-00006B030000}"/>
    <cellStyle name="_MultipleSpace_Book1_Jazztel1" xfId="877" xr:uid="{00000000-0005-0000-0000-00006C030000}"/>
    <cellStyle name="_MultipleSpace_Book1_Jazztel1_Orange-Mar01" xfId="878" xr:uid="{00000000-0005-0000-0000-00006D030000}"/>
    <cellStyle name="_MultipleSpace_Book1_Jazztel1_Orange-Mar01_FT-6June2001" xfId="879" xr:uid="{00000000-0005-0000-0000-00006E030000}"/>
    <cellStyle name="_MultipleSpace_Book1_Jazztel1_Orange-Mar01_Telefonica Group August 12 2002" xfId="880" xr:uid="{00000000-0005-0000-0000-00006F030000}"/>
    <cellStyle name="_MultipleSpace_Book1_Jazztel1_Orange-Mar01_Telefonica Group Jan 02" xfId="881" xr:uid="{00000000-0005-0000-0000-000070030000}"/>
    <cellStyle name="_MultipleSpace_Book1_Jazztel1_Orange-Mar01_Telefonica Moviles" xfId="882" xr:uid="{00000000-0005-0000-0000-000071030000}"/>
    <cellStyle name="_MultipleSpace_Book1_Jazztel1_Orange-Mar01_Telefonica Moviles_1" xfId="883" xr:uid="{00000000-0005-0000-0000-000072030000}"/>
    <cellStyle name="_MultipleSpace_Book1_Jazztel1_Orange-May01" xfId="884" xr:uid="{00000000-0005-0000-0000-000073030000}"/>
    <cellStyle name="_MultipleSpace_Book1_Jazztel1_Orange-May01_FT-6June2001" xfId="885" xr:uid="{00000000-0005-0000-0000-000074030000}"/>
    <cellStyle name="_MultipleSpace_Book1_Jazztel1_Orange-May01_FT-6June2001_Telefonica Moviles" xfId="886" xr:uid="{00000000-0005-0000-0000-000075030000}"/>
    <cellStyle name="_MultipleSpace_Book1_Jazztel1_Orange-May01_Telefonica Moviles" xfId="887" xr:uid="{00000000-0005-0000-0000-000076030000}"/>
    <cellStyle name="_MultipleSpace_Book1_Jazztel1_TelenorInitiation-11Jan01" xfId="888" xr:uid="{00000000-0005-0000-0000-000077030000}"/>
    <cellStyle name="_MultipleSpace_Book1_Jazztel1_TelenorInitiation-11Jan01_FT-6June2001" xfId="889" xr:uid="{00000000-0005-0000-0000-000078030000}"/>
    <cellStyle name="_MultipleSpace_Book1_Jazztel1_TelenorInitiation-11Jan01_Telefonica Group August 12 2002" xfId="890" xr:uid="{00000000-0005-0000-0000-000079030000}"/>
    <cellStyle name="_MultipleSpace_Book1_Jazztel1_TelenorInitiation-11Jan01_Telefonica Group Jan 02" xfId="891" xr:uid="{00000000-0005-0000-0000-00007A030000}"/>
    <cellStyle name="_MultipleSpace_Book1_Jazztel1_TelenorInitiation-11Jan01_Telefonica Moviles" xfId="892" xr:uid="{00000000-0005-0000-0000-00007B030000}"/>
    <cellStyle name="_MultipleSpace_Book1_Jazztel1_TelenorInitiation-11Jan01_Telefonica Moviles_1" xfId="893" xr:uid="{00000000-0005-0000-0000-00007C030000}"/>
    <cellStyle name="_MultipleSpace_Book1_Jazztel1_TelenorWIPFeb01" xfId="894" xr:uid="{00000000-0005-0000-0000-00007D030000}"/>
    <cellStyle name="_MultipleSpace_Book1_Jazztel1_TelenorWIPFeb01_FT-6June2001" xfId="895" xr:uid="{00000000-0005-0000-0000-00007E030000}"/>
    <cellStyle name="_MultipleSpace_Book1_Jazztel1_TelenorWIPFeb01_Telefonica Group August 12 2002" xfId="896" xr:uid="{00000000-0005-0000-0000-00007F030000}"/>
    <cellStyle name="_MultipleSpace_Book1_Jazztel1_TelenorWIPFeb01_Telefonica Group Jan 02" xfId="897" xr:uid="{00000000-0005-0000-0000-000080030000}"/>
    <cellStyle name="_MultipleSpace_Book1_Jazztel1_TelenorWIPFeb01_Telefonica Moviles" xfId="898" xr:uid="{00000000-0005-0000-0000-000081030000}"/>
    <cellStyle name="_MultipleSpace_Book1_Jazztel1_TelenorWIPFeb01_Telefonica Moviles_1" xfId="899" xr:uid="{00000000-0005-0000-0000-000082030000}"/>
    <cellStyle name="_MultipleSpace_Book1_Presentation pricing_datasul_support pós oferta_08 16 2006" xfId="900" xr:uid="{00000000-0005-0000-0000-000083030000}"/>
    <cellStyle name="_MultipleSpace_Book11" xfId="901" xr:uid="{00000000-0005-0000-0000-000084030000}"/>
    <cellStyle name="_MultipleSpace_Book11_Jazztel" xfId="902" xr:uid="{00000000-0005-0000-0000-000085030000}"/>
    <cellStyle name="_MultipleSpace_Book11_Jazztel model 16DP3-Exhibits" xfId="903" xr:uid="{00000000-0005-0000-0000-000086030000}"/>
    <cellStyle name="_MultipleSpace_Book11_Jazztel model 16DP3-Exhibits_Orange-Mar01" xfId="904" xr:uid="{00000000-0005-0000-0000-000087030000}"/>
    <cellStyle name="_MultipleSpace_Book11_Jazztel model 16DP3-Exhibits_Orange-May01" xfId="905" xr:uid="{00000000-0005-0000-0000-000088030000}"/>
    <cellStyle name="_MultipleSpace_Book11_Jazztel model 16DP3-Exhibits_TelenorInitiation-11Jan01" xfId="906" xr:uid="{00000000-0005-0000-0000-000089030000}"/>
    <cellStyle name="_MultipleSpace_Book11_Jazztel model 16DP3-Exhibits_TelenorWIPFeb01" xfId="907" xr:uid="{00000000-0005-0000-0000-00008A030000}"/>
    <cellStyle name="_MultipleSpace_Book11_Jazztel model 18DP-exhibits" xfId="908" xr:uid="{00000000-0005-0000-0000-00008B030000}"/>
    <cellStyle name="_MultipleSpace_Book11_Jazztel model 18DP-exhibits_FT-6June2001" xfId="909" xr:uid="{00000000-0005-0000-0000-00008C030000}"/>
    <cellStyle name="_MultipleSpace_Book11_Jazztel model 18DP-exhibits_Orange-Mar01" xfId="910" xr:uid="{00000000-0005-0000-0000-00008D030000}"/>
    <cellStyle name="_MultipleSpace_Book11_Jazztel model 18DP-exhibits_Orange-May01" xfId="911" xr:uid="{00000000-0005-0000-0000-00008E030000}"/>
    <cellStyle name="_MultipleSpace_Book11_Jazztel model 18DP-exhibits_T_MOBIL2" xfId="912" xr:uid="{00000000-0005-0000-0000-00008F030000}"/>
    <cellStyle name="_MultipleSpace_Book11_Jazztel model 18DP-exhibits_T_MOBIL2_FT-6June2001" xfId="913" xr:uid="{00000000-0005-0000-0000-000090030000}"/>
    <cellStyle name="_MultipleSpace_Book11_Jazztel model 18DP-exhibits_T_MOBIL2_Orange-May01" xfId="914" xr:uid="{00000000-0005-0000-0000-000091030000}"/>
    <cellStyle name="_MultipleSpace_Book11_Jazztel model 18DP-exhibits_T_MOBIL2_Telefonica Moviles" xfId="915" xr:uid="{00000000-0005-0000-0000-000092030000}"/>
    <cellStyle name="_MultipleSpace_Book11_Jazztel model 18DP-exhibits_Telefonica Moviles" xfId="916" xr:uid="{00000000-0005-0000-0000-000093030000}"/>
    <cellStyle name="_MultipleSpace_Book11_Jazztel model 18DP-exhibits_TelenorInitiation-11Jan01" xfId="917" xr:uid="{00000000-0005-0000-0000-000094030000}"/>
    <cellStyle name="_MultipleSpace_Book11_Jazztel model 18DP-exhibits_TelenorWIPFeb01" xfId="918" xr:uid="{00000000-0005-0000-0000-000095030000}"/>
    <cellStyle name="_MultipleSpace_Book11_Jazztel model 18DP-exhibits_Telia-April01(new structure)" xfId="919" xr:uid="{00000000-0005-0000-0000-000096030000}"/>
    <cellStyle name="_MultipleSpace_Book11_Jazztel1" xfId="920" xr:uid="{00000000-0005-0000-0000-000097030000}"/>
    <cellStyle name="_MultipleSpace_Book11_Jazztel1_Orange-Mar01" xfId="921" xr:uid="{00000000-0005-0000-0000-000098030000}"/>
    <cellStyle name="_MultipleSpace_Book11_Jazztel1_Orange-Mar01_FT-6June2001" xfId="922" xr:uid="{00000000-0005-0000-0000-000099030000}"/>
    <cellStyle name="_MultipleSpace_Book11_Jazztel1_Orange-Mar01_Telefonica Group August 12 2002" xfId="923" xr:uid="{00000000-0005-0000-0000-00009A030000}"/>
    <cellStyle name="_MultipleSpace_Book11_Jazztel1_Orange-Mar01_Telefonica Group Jan 02" xfId="924" xr:uid="{00000000-0005-0000-0000-00009B030000}"/>
    <cellStyle name="_MultipleSpace_Book11_Jazztel1_Orange-Mar01_Telefonica Moviles" xfId="925" xr:uid="{00000000-0005-0000-0000-00009C030000}"/>
    <cellStyle name="_MultipleSpace_Book11_Jazztel1_Orange-Mar01_Telefonica Moviles_1" xfId="926" xr:uid="{00000000-0005-0000-0000-00009D030000}"/>
    <cellStyle name="_MultipleSpace_Book11_Jazztel1_Orange-May01" xfId="927" xr:uid="{00000000-0005-0000-0000-00009E030000}"/>
    <cellStyle name="_MultipleSpace_Book11_Jazztel1_Orange-May01_FT-6June2001" xfId="928" xr:uid="{00000000-0005-0000-0000-00009F030000}"/>
    <cellStyle name="_MultipleSpace_Book11_Jazztel1_Orange-May01_FT-6June2001_Telefonica Moviles" xfId="929" xr:uid="{00000000-0005-0000-0000-0000A0030000}"/>
    <cellStyle name="_MultipleSpace_Book11_Jazztel1_Orange-May01_Telefonica Moviles" xfId="930" xr:uid="{00000000-0005-0000-0000-0000A1030000}"/>
    <cellStyle name="_MultipleSpace_Book11_Jazztel1_TelenorInitiation-11Jan01" xfId="931" xr:uid="{00000000-0005-0000-0000-0000A2030000}"/>
    <cellStyle name="_MultipleSpace_Book11_Jazztel1_TelenorInitiation-11Jan01_FT-6June2001" xfId="932" xr:uid="{00000000-0005-0000-0000-0000A3030000}"/>
    <cellStyle name="_MultipleSpace_Book11_Jazztel1_TelenorInitiation-11Jan01_Telefonica Group August 12 2002" xfId="933" xr:uid="{00000000-0005-0000-0000-0000A4030000}"/>
    <cellStyle name="_MultipleSpace_Book11_Jazztel1_TelenorInitiation-11Jan01_Telefonica Group Jan 02" xfId="934" xr:uid="{00000000-0005-0000-0000-0000A5030000}"/>
    <cellStyle name="_MultipleSpace_Book11_Jazztel1_TelenorInitiation-11Jan01_Telefonica Moviles" xfId="935" xr:uid="{00000000-0005-0000-0000-0000A6030000}"/>
    <cellStyle name="_MultipleSpace_Book11_Jazztel1_TelenorInitiation-11Jan01_Telefonica Moviles_1" xfId="936" xr:uid="{00000000-0005-0000-0000-0000A7030000}"/>
    <cellStyle name="_MultipleSpace_Book11_Jazztel1_TelenorWIPFeb01" xfId="937" xr:uid="{00000000-0005-0000-0000-0000A8030000}"/>
    <cellStyle name="_MultipleSpace_Book11_Jazztel1_TelenorWIPFeb01_FT-6June2001" xfId="938" xr:uid="{00000000-0005-0000-0000-0000A9030000}"/>
    <cellStyle name="_MultipleSpace_Book11_Jazztel1_TelenorWIPFeb01_Telefonica Group August 12 2002" xfId="939" xr:uid="{00000000-0005-0000-0000-0000AA030000}"/>
    <cellStyle name="_MultipleSpace_Book11_Jazztel1_TelenorWIPFeb01_Telefonica Group Jan 02" xfId="940" xr:uid="{00000000-0005-0000-0000-0000AB030000}"/>
    <cellStyle name="_MultipleSpace_Book11_Jazztel1_TelenorWIPFeb01_Telefonica Moviles" xfId="941" xr:uid="{00000000-0005-0000-0000-0000AC030000}"/>
    <cellStyle name="_MultipleSpace_Book11_Jazztel1_TelenorWIPFeb01_Telefonica Moviles_1" xfId="942" xr:uid="{00000000-0005-0000-0000-0000AD030000}"/>
    <cellStyle name="_MultipleSpace_Book12" xfId="943" xr:uid="{00000000-0005-0000-0000-0000AE030000}"/>
    <cellStyle name="_MultipleSpace_Book12_Jazztel" xfId="944" xr:uid="{00000000-0005-0000-0000-0000AF030000}"/>
    <cellStyle name="_MultipleSpace_Book12_Jazztel model 16DP3-Exhibits" xfId="945" xr:uid="{00000000-0005-0000-0000-0000B0030000}"/>
    <cellStyle name="_MultipleSpace_Book12_Jazztel model 16DP3-Exhibits_Orange-Mar01" xfId="946" xr:uid="{00000000-0005-0000-0000-0000B1030000}"/>
    <cellStyle name="_MultipleSpace_Book12_Jazztel model 16DP3-Exhibits_Orange-May01" xfId="947" xr:uid="{00000000-0005-0000-0000-0000B2030000}"/>
    <cellStyle name="_MultipleSpace_Book12_Jazztel model 16DP3-Exhibits_TelenorInitiation-11Jan01" xfId="948" xr:uid="{00000000-0005-0000-0000-0000B3030000}"/>
    <cellStyle name="_MultipleSpace_Book12_Jazztel model 16DP3-Exhibits_TelenorWIPFeb01" xfId="949" xr:uid="{00000000-0005-0000-0000-0000B4030000}"/>
    <cellStyle name="_MultipleSpace_Book12_Jazztel model 18DP-exhibits" xfId="950" xr:uid="{00000000-0005-0000-0000-0000B5030000}"/>
    <cellStyle name="_MultipleSpace_Book12_Jazztel model 18DP-exhibits_FT-6June2001" xfId="951" xr:uid="{00000000-0005-0000-0000-0000B6030000}"/>
    <cellStyle name="_MultipleSpace_Book12_Jazztel model 18DP-exhibits_Orange-Mar01" xfId="952" xr:uid="{00000000-0005-0000-0000-0000B7030000}"/>
    <cellStyle name="_MultipleSpace_Book12_Jazztel model 18DP-exhibits_Orange-May01" xfId="953" xr:uid="{00000000-0005-0000-0000-0000B8030000}"/>
    <cellStyle name="_MultipleSpace_Book12_Jazztel model 18DP-exhibits_T_MOBIL2" xfId="954" xr:uid="{00000000-0005-0000-0000-0000B9030000}"/>
    <cellStyle name="_MultipleSpace_Book12_Jazztel model 18DP-exhibits_T_MOBIL2_FT-6June2001" xfId="955" xr:uid="{00000000-0005-0000-0000-0000BA030000}"/>
    <cellStyle name="_MultipleSpace_Book12_Jazztel model 18DP-exhibits_T_MOBIL2_Orange-May01" xfId="956" xr:uid="{00000000-0005-0000-0000-0000BB030000}"/>
    <cellStyle name="_MultipleSpace_Book12_Jazztel model 18DP-exhibits_T_MOBIL2_Telefonica Moviles" xfId="957" xr:uid="{00000000-0005-0000-0000-0000BC030000}"/>
    <cellStyle name="_MultipleSpace_Book12_Jazztel model 18DP-exhibits_Telefonica Moviles" xfId="958" xr:uid="{00000000-0005-0000-0000-0000BD030000}"/>
    <cellStyle name="_MultipleSpace_Book12_Jazztel model 18DP-exhibits_TelenorInitiation-11Jan01" xfId="959" xr:uid="{00000000-0005-0000-0000-0000BE030000}"/>
    <cellStyle name="_MultipleSpace_Book12_Jazztel model 18DP-exhibits_TelenorWIPFeb01" xfId="960" xr:uid="{00000000-0005-0000-0000-0000BF030000}"/>
    <cellStyle name="_MultipleSpace_Book12_Jazztel model 18DP-exhibits_Telia-April01(new structure)" xfId="961" xr:uid="{00000000-0005-0000-0000-0000C0030000}"/>
    <cellStyle name="_MultipleSpace_Book12_Jazztel1" xfId="962" xr:uid="{00000000-0005-0000-0000-0000C1030000}"/>
    <cellStyle name="_MultipleSpace_Book12_Jazztel1_Orange-Mar01" xfId="963" xr:uid="{00000000-0005-0000-0000-0000C2030000}"/>
    <cellStyle name="_MultipleSpace_Book12_Jazztel1_Orange-Mar01_FT-6June2001" xfId="964" xr:uid="{00000000-0005-0000-0000-0000C3030000}"/>
    <cellStyle name="_MultipleSpace_Book12_Jazztel1_Orange-Mar01_Telefonica Group August 12 2002" xfId="965" xr:uid="{00000000-0005-0000-0000-0000C4030000}"/>
    <cellStyle name="_MultipleSpace_Book12_Jazztel1_Orange-Mar01_Telefonica Group Jan 02" xfId="966" xr:uid="{00000000-0005-0000-0000-0000C5030000}"/>
    <cellStyle name="_MultipleSpace_Book12_Jazztel1_Orange-Mar01_Telefonica Moviles" xfId="967" xr:uid="{00000000-0005-0000-0000-0000C6030000}"/>
    <cellStyle name="_MultipleSpace_Book12_Jazztel1_Orange-Mar01_Telefonica Moviles_1" xfId="968" xr:uid="{00000000-0005-0000-0000-0000C7030000}"/>
    <cellStyle name="_MultipleSpace_Book12_Jazztel1_Orange-May01" xfId="969" xr:uid="{00000000-0005-0000-0000-0000C8030000}"/>
    <cellStyle name="_MultipleSpace_Book12_Jazztel1_Orange-May01_FT-6June2001" xfId="970" xr:uid="{00000000-0005-0000-0000-0000C9030000}"/>
    <cellStyle name="_MultipleSpace_Book12_Jazztel1_Orange-May01_FT-6June2001_Telefonica Moviles" xfId="971" xr:uid="{00000000-0005-0000-0000-0000CA030000}"/>
    <cellStyle name="_MultipleSpace_Book12_Jazztel1_Orange-May01_Telefonica Moviles" xfId="972" xr:uid="{00000000-0005-0000-0000-0000CB030000}"/>
    <cellStyle name="_MultipleSpace_Book12_Jazztel1_TelenorInitiation-11Jan01" xfId="973" xr:uid="{00000000-0005-0000-0000-0000CC030000}"/>
    <cellStyle name="_MultipleSpace_Book12_Jazztel1_TelenorInitiation-11Jan01_FT-6June2001" xfId="974" xr:uid="{00000000-0005-0000-0000-0000CD030000}"/>
    <cellStyle name="_MultipleSpace_Book12_Jazztel1_TelenorInitiation-11Jan01_Telefonica Group August 12 2002" xfId="975" xr:uid="{00000000-0005-0000-0000-0000CE030000}"/>
    <cellStyle name="_MultipleSpace_Book12_Jazztel1_TelenorInitiation-11Jan01_Telefonica Group Jan 02" xfId="976" xr:uid="{00000000-0005-0000-0000-0000CF030000}"/>
    <cellStyle name="_MultipleSpace_Book12_Jazztel1_TelenorInitiation-11Jan01_Telefonica Moviles" xfId="977" xr:uid="{00000000-0005-0000-0000-0000D0030000}"/>
    <cellStyle name="_MultipleSpace_Book12_Jazztel1_TelenorInitiation-11Jan01_Telefonica Moviles_1" xfId="978" xr:uid="{00000000-0005-0000-0000-0000D1030000}"/>
    <cellStyle name="_MultipleSpace_Book12_Jazztel1_TelenorWIPFeb01" xfId="979" xr:uid="{00000000-0005-0000-0000-0000D2030000}"/>
    <cellStyle name="_MultipleSpace_Book12_Jazztel1_TelenorWIPFeb01_FT-6June2001" xfId="980" xr:uid="{00000000-0005-0000-0000-0000D3030000}"/>
    <cellStyle name="_MultipleSpace_Book12_Jazztel1_TelenorWIPFeb01_Telefonica Group August 12 2002" xfId="981" xr:uid="{00000000-0005-0000-0000-0000D4030000}"/>
    <cellStyle name="_MultipleSpace_Book12_Jazztel1_TelenorWIPFeb01_Telefonica Group Jan 02" xfId="982" xr:uid="{00000000-0005-0000-0000-0000D5030000}"/>
    <cellStyle name="_MultipleSpace_Book12_Jazztel1_TelenorWIPFeb01_Telefonica Moviles" xfId="983" xr:uid="{00000000-0005-0000-0000-0000D6030000}"/>
    <cellStyle name="_MultipleSpace_Book12_Jazztel1_TelenorWIPFeb01_Telefonica Moviles_1" xfId="984" xr:uid="{00000000-0005-0000-0000-0000D7030000}"/>
    <cellStyle name="_MultipleSpace_Book7" xfId="985" xr:uid="{00000000-0005-0000-0000-0000D8030000}"/>
    <cellStyle name="_MultipleSpace_Continental Valuation Overview 8.0" xfId="986" xr:uid="{00000000-0005-0000-0000-0000D9030000}"/>
    <cellStyle name="_MultipleSpace_DCF Summary pages" xfId="987" xr:uid="{00000000-0005-0000-0000-0000DA030000}"/>
    <cellStyle name="_MultipleSpace_DCF Summary pages_Jazztel" xfId="988" xr:uid="{00000000-0005-0000-0000-0000DB030000}"/>
    <cellStyle name="_MultipleSpace_DCF Summary pages_Jazztel model 16DP3-Exhibits" xfId="989" xr:uid="{00000000-0005-0000-0000-0000DC030000}"/>
    <cellStyle name="_MultipleSpace_DCF Summary pages_Jazztel model 16DP3-Exhibits_Orange-Mar01" xfId="990" xr:uid="{00000000-0005-0000-0000-0000DD030000}"/>
    <cellStyle name="_MultipleSpace_DCF Summary pages_Jazztel model 16DP3-Exhibits_Orange-May01" xfId="991" xr:uid="{00000000-0005-0000-0000-0000DE030000}"/>
    <cellStyle name="_MultipleSpace_DCF Summary pages_Jazztel model 16DP3-Exhibits_TelenorInitiation-11Jan01" xfId="992" xr:uid="{00000000-0005-0000-0000-0000DF030000}"/>
    <cellStyle name="_MultipleSpace_DCF Summary pages_Jazztel model 16DP3-Exhibits_TelenorWIPFeb01" xfId="993" xr:uid="{00000000-0005-0000-0000-0000E0030000}"/>
    <cellStyle name="_MultipleSpace_DCF Summary pages_Jazztel model 18DP-exhibits" xfId="994" xr:uid="{00000000-0005-0000-0000-0000E1030000}"/>
    <cellStyle name="_MultipleSpace_DCF Summary pages_Jazztel model 18DP-exhibits_FT-6June2001" xfId="995" xr:uid="{00000000-0005-0000-0000-0000E2030000}"/>
    <cellStyle name="_MultipleSpace_DCF Summary pages_Jazztel model 18DP-exhibits_Orange-Mar01" xfId="996" xr:uid="{00000000-0005-0000-0000-0000E3030000}"/>
    <cellStyle name="_MultipleSpace_DCF Summary pages_Jazztel model 18DP-exhibits_Orange-May01" xfId="997" xr:uid="{00000000-0005-0000-0000-0000E4030000}"/>
    <cellStyle name="_MultipleSpace_DCF Summary pages_Jazztel model 18DP-exhibits_T_MOBIL2" xfId="998" xr:uid="{00000000-0005-0000-0000-0000E5030000}"/>
    <cellStyle name="_MultipleSpace_DCF Summary pages_Jazztel model 18DP-exhibits_T_MOBIL2_FT-6June2001" xfId="999" xr:uid="{00000000-0005-0000-0000-0000E6030000}"/>
    <cellStyle name="_MultipleSpace_DCF Summary pages_Jazztel model 18DP-exhibits_T_MOBIL2_Orange-May01" xfId="1000" xr:uid="{00000000-0005-0000-0000-0000E7030000}"/>
    <cellStyle name="_MultipleSpace_DCF Summary pages_Jazztel model 18DP-exhibits_T_MOBIL2_Telefonica Moviles" xfId="1001" xr:uid="{00000000-0005-0000-0000-0000E8030000}"/>
    <cellStyle name="_MultipleSpace_DCF Summary pages_Jazztel model 18DP-exhibits_Telefonica Moviles" xfId="1002" xr:uid="{00000000-0005-0000-0000-0000E9030000}"/>
    <cellStyle name="_MultipleSpace_DCF Summary pages_Jazztel model 18DP-exhibits_TelenorInitiation-11Jan01" xfId="1003" xr:uid="{00000000-0005-0000-0000-0000EA030000}"/>
    <cellStyle name="_MultipleSpace_DCF Summary pages_Jazztel model 18DP-exhibits_TelenorWIPFeb01" xfId="1004" xr:uid="{00000000-0005-0000-0000-0000EB030000}"/>
    <cellStyle name="_MultipleSpace_DCF Summary pages_Jazztel model 18DP-exhibits_Telia-April01(new structure)" xfId="1005" xr:uid="{00000000-0005-0000-0000-0000EC030000}"/>
    <cellStyle name="_MultipleSpace_DCF Summary pages_Jazztel1" xfId="1006" xr:uid="{00000000-0005-0000-0000-0000ED030000}"/>
    <cellStyle name="_MultipleSpace_DCF Summary pages_Jazztel1_Orange-Mar01" xfId="1007" xr:uid="{00000000-0005-0000-0000-0000EE030000}"/>
    <cellStyle name="_MultipleSpace_DCF Summary pages_Jazztel1_Orange-Mar01_FT-6June2001" xfId="1008" xr:uid="{00000000-0005-0000-0000-0000EF030000}"/>
    <cellStyle name="_MultipleSpace_DCF Summary pages_Jazztel1_Orange-Mar01_Telefonica Group August 12 2002" xfId="1009" xr:uid="{00000000-0005-0000-0000-0000F0030000}"/>
    <cellStyle name="_MultipleSpace_DCF Summary pages_Jazztel1_Orange-Mar01_Telefonica Group Jan 02" xfId="1010" xr:uid="{00000000-0005-0000-0000-0000F1030000}"/>
    <cellStyle name="_MultipleSpace_DCF Summary pages_Jazztel1_Orange-Mar01_Telefonica Moviles" xfId="1011" xr:uid="{00000000-0005-0000-0000-0000F2030000}"/>
    <cellStyle name="_MultipleSpace_DCF Summary pages_Jazztel1_Orange-Mar01_Telefonica Moviles_1" xfId="1012" xr:uid="{00000000-0005-0000-0000-0000F3030000}"/>
    <cellStyle name="_MultipleSpace_DCF Summary pages_Jazztel1_Orange-May01" xfId="1013" xr:uid="{00000000-0005-0000-0000-0000F4030000}"/>
    <cellStyle name="_MultipleSpace_DCF Summary pages_Jazztel1_Orange-May01_FT-6June2001" xfId="1014" xr:uid="{00000000-0005-0000-0000-0000F5030000}"/>
    <cellStyle name="_MultipleSpace_DCF Summary pages_Jazztel1_Orange-May01_FT-6June2001_Telefonica Moviles" xfId="1015" xr:uid="{00000000-0005-0000-0000-0000F6030000}"/>
    <cellStyle name="_MultipleSpace_DCF Summary pages_Jazztel1_Orange-May01_Telefonica Moviles" xfId="1016" xr:uid="{00000000-0005-0000-0000-0000F7030000}"/>
    <cellStyle name="_MultipleSpace_DCF Summary pages_Jazztel1_TelenorInitiation-11Jan01" xfId="1017" xr:uid="{00000000-0005-0000-0000-0000F8030000}"/>
    <cellStyle name="_MultipleSpace_DCF Summary pages_Jazztel1_TelenorInitiation-11Jan01_FT-6June2001" xfId="1018" xr:uid="{00000000-0005-0000-0000-0000F9030000}"/>
    <cellStyle name="_MultipleSpace_DCF Summary pages_Jazztel1_TelenorInitiation-11Jan01_Telefonica Group August 12 2002" xfId="1019" xr:uid="{00000000-0005-0000-0000-0000FA030000}"/>
    <cellStyle name="_MultipleSpace_DCF Summary pages_Jazztel1_TelenorInitiation-11Jan01_Telefonica Group Jan 02" xfId="1020" xr:uid="{00000000-0005-0000-0000-0000FB030000}"/>
    <cellStyle name="_MultipleSpace_DCF Summary pages_Jazztel1_TelenorInitiation-11Jan01_Telefonica Moviles" xfId="1021" xr:uid="{00000000-0005-0000-0000-0000FC030000}"/>
    <cellStyle name="_MultipleSpace_DCF Summary pages_Jazztel1_TelenorInitiation-11Jan01_Telefonica Moviles_1" xfId="1022" xr:uid="{00000000-0005-0000-0000-0000FD030000}"/>
    <cellStyle name="_MultipleSpace_DCF Summary pages_Jazztel1_TelenorWIPFeb01" xfId="1023" xr:uid="{00000000-0005-0000-0000-0000FE030000}"/>
    <cellStyle name="_MultipleSpace_DCF Summary pages_Jazztel1_TelenorWIPFeb01_FT-6June2001" xfId="1024" xr:uid="{00000000-0005-0000-0000-0000FF030000}"/>
    <cellStyle name="_MultipleSpace_DCF Summary pages_Jazztel1_TelenorWIPFeb01_Telefonica Group August 12 2002" xfId="1025" xr:uid="{00000000-0005-0000-0000-000000040000}"/>
    <cellStyle name="_MultipleSpace_DCF Summary pages_Jazztel1_TelenorWIPFeb01_Telefonica Group Jan 02" xfId="1026" xr:uid="{00000000-0005-0000-0000-000001040000}"/>
    <cellStyle name="_MultipleSpace_DCF Summary pages_Jazztel1_TelenorWIPFeb01_Telefonica Moviles" xfId="1027" xr:uid="{00000000-0005-0000-0000-000002040000}"/>
    <cellStyle name="_MultipleSpace_DCF Summary pages_Jazztel1_TelenorWIPFeb01_Telefonica Moviles_1" xfId="1028" xr:uid="{00000000-0005-0000-0000-000003040000}"/>
    <cellStyle name="_MultipleSpace_FT-6June2001" xfId="1029" xr:uid="{00000000-0005-0000-0000-000004040000}"/>
    <cellStyle name="_MultipleSpace_FT-6June2001_Telefonica Moviles" xfId="1030" xr:uid="{00000000-0005-0000-0000-000005040000}"/>
    <cellStyle name="_MultipleSpace_Jazztel model 15-exhibits" xfId="1031" xr:uid="{00000000-0005-0000-0000-000006040000}"/>
    <cellStyle name="_MultipleSpace_Jazztel model 15-exhibits bis" xfId="1032" xr:uid="{00000000-0005-0000-0000-000007040000}"/>
    <cellStyle name="_MultipleSpace_Jazztel model 15-exhibits bis_Orange-Mar01" xfId="1033" xr:uid="{00000000-0005-0000-0000-000008040000}"/>
    <cellStyle name="_MultipleSpace_Jazztel model 15-exhibits bis_Orange-May01" xfId="1034" xr:uid="{00000000-0005-0000-0000-000009040000}"/>
    <cellStyle name="_MultipleSpace_Jazztel model 15-exhibits bis_TelenorInitiation-11Jan01" xfId="1035" xr:uid="{00000000-0005-0000-0000-00000A040000}"/>
    <cellStyle name="_MultipleSpace_Jazztel model 15-exhibits bis_TelenorWIPFeb01" xfId="1036" xr:uid="{00000000-0005-0000-0000-00000B040000}"/>
    <cellStyle name="_MultipleSpace_Jazztel model 15-exhibits_Jazztel" xfId="1037" xr:uid="{00000000-0005-0000-0000-00000C040000}"/>
    <cellStyle name="_MultipleSpace_Jazztel model 15-exhibits_Jazztel model 16DP3-Exhibits" xfId="1038" xr:uid="{00000000-0005-0000-0000-00000D040000}"/>
    <cellStyle name="_MultipleSpace_Jazztel model 15-exhibits_Jazztel model 16DP3-Exhibits_Orange-Mar01" xfId="1039" xr:uid="{00000000-0005-0000-0000-00000E040000}"/>
    <cellStyle name="_MultipleSpace_Jazztel model 15-exhibits_Jazztel model 16DP3-Exhibits_Orange-May01" xfId="1040" xr:uid="{00000000-0005-0000-0000-00000F040000}"/>
    <cellStyle name="_MultipleSpace_Jazztel model 15-exhibits_Jazztel model 16DP3-Exhibits_TelenorInitiation-11Jan01" xfId="1041" xr:uid="{00000000-0005-0000-0000-000010040000}"/>
    <cellStyle name="_MultipleSpace_Jazztel model 15-exhibits_Jazztel model 16DP3-Exhibits_TelenorWIPFeb01" xfId="1042" xr:uid="{00000000-0005-0000-0000-000011040000}"/>
    <cellStyle name="_MultipleSpace_Jazztel model 15-exhibits_Jazztel model 18DP-exhibits" xfId="1043" xr:uid="{00000000-0005-0000-0000-000012040000}"/>
    <cellStyle name="_MultipleSpace_Jazztel model 15-exhibits_Jazztel model 18DP-exhibits_FT-6June2001" xfId="1044" xr:uid="{00000000-0005-0000-0000-000013040000}"/>
    <cellStyle name="_MultipleSpace_Jazztel model 15-exhibits_Jazztel model 18DP-exhibits_Orange-Mar01" xfId="1045" xr:uid="{00000000-0005-0000-0000-000014040000}"/>
    <cellStyle name="_MultipleSpace_Jazztel model 15-exhibits_Jazztel model 18DP-exhibits_Orange-May01" xfId="1046" xr:uid="{00000000-0005-0000-0000-000015040000}"/>
    <cellStyle name="_MultipleSpace_Jazztel model 15-exhibits_Jazztel model 18DP-exhibits_T_MOBIL2" xfId="1047" xr:uid="{00000000-0005-0000-0000-000016040000}"/>
    <cellStyle name="_MultipleSpace_Jazztel model 15-exhibits_Jazztel model 18DP-exhibits_T_MOBIL2_FT-6June2001" xfId="1048" xr:uid="{00000000-0005-0000-0000-000017040000}"/>
    <cellStyle name="_MultipleSpace_Jazztel model 15-exhibits_Jazztel model 18DP-exhibits_T_MOBIL2_Orange-May01" xfId="1049" xr:uid="{00000000-0005-0000-0000-000018040000}"/>
    <cellStyle name="_MultipleSpace_Jazztel model 15-exhibits_Jazztel model 18DP-exhibits_T_MOBIL2_Telefonica Moviles" xfId="1050" xr:uid="{00000000-0005-0000-0000-000019040000}"/>
    <cellStyle name="_MultipleSpace_Jazztel model 15-exhibits_Jazztel model 18DP-exhibits_Telefonica Moviles" xfId="1051" xr:uid="{00000000-0005-0000-0000-00001A040000}"/>
    <cellStyle name="_MultipleSpace_Jazztel model 15-exhibits_Jazztel model 18DP-exhibits_TelenorInitiation-11Jan01" xfId="1052" xr:uid="{00000000-0005-0000-0000-00001B040000}"/>
    <cellStyle name="_MultipleSpace_Jazztel model 15-exhibits_Jazztel model 18DP-exhibits_TelenorWIPFeb01" xfId="1053" xr:uid="{00000000-0005-0000-0000-00001C040000}"/>
    <cellStyle name="_MultipleSpace_Jazztel model 15-exhibits_Jazztel model 18DP-exhibits_Telia-April01(new structure)" xfId="1054" xr:uid="{00000000-0005-0000-0000-00001D040000}"/>
    <cellStyle name="_MultipleSpace_Jazztel model 15-exhibits_Jazztel1" xfId="1055" xr:uid="{00000000-0005-0000-0000-00001E040000}"/>
    <cellStyle name="_MultipleSpace_Jazztel model 15-exhibits_Jazztel1_Orange-Mar01" xfId="1056" xr:uid="{00000000-0005-0000-0000-00001F040000}"/>
    <cellStyle name="_MultipleSpace_Jazztel model 15-exhibits_Jazztel1_Orange-Mar01_FT-6June2001" xfId="1057" xr:uid="{00000000-0005-0000-0000-000020040000}"/>
    <cellStyle name="_MultipleSpace_Jazztel model 15-exhibits_Jazztel1_Orange-Mar01_Telefonica Group August 12 2002" xfId="1058" xr:uid="{00000000-0005-0000-0000-000021040000}"/>
    <cellStyle name="_MultipleSpace_Jazztel model 15-exhibits_Jazztel1_Orange-Mar01_Telefonica Group Jan 02" xfId="1059" xr:uid="{00000000-0005-0000-0000-000022040000}"/>
    <cellStyle name="_MultipleSpace_Jazztel model 15-exhibits_Jazztel1_Orange-Mar01_Telefonica Moviles" xfId="1060" xr:uid="{00000000-0005-0000-0000-000023040000}"/>
    <cellStyle name="_MultipleSpace_Jazztel model 15-exhibits_Jazztel1_Orange-Mar01_Telefonica Moviles_1" xfId="1061" xr:uid="{00000000-0005-0000-0000-000024040000}"/>
    <cellStyle name="_MultipleSpace_Jazztel model 15-exhibits_Jazztel1_Orange-May01" xfId="1062" xr:uid="{00000000-0005-0000-0000-000025040000}"/>
    <cellStyle name="_MultipleSpace_Jazztel model 15-exhibits_Jazztel1_Orange-May01_FT-6June2001" xfId="1063" xr:uid="{00000000-0005-0000-0000-000026040000}"/>
    <cellStyle name="_MultipleSpace_Jazztel model 15-exhibits_Jazztel1_Orange-May01_FT-6June2001_Telefonica Moviles" xfId="1064" xr:uid="{00000000-0005-0000-0000-000027040000}"/>
    <cellStyle name="_MultipleSpace_Jazztel model 15-exhibits_Jazztel1_Orange-May01_Telefonica Moviles" xfId="1065" xr:uid="{00000000-0005-0000-0000-000028040000}"/>
    <cellStyle name="_MultipleSpace_Jazztel model 15-exhibits_Jazztel1_TelenorInitiation-11Jan01" xfId="1066" xr:uid="{00000000-0005-0000-0000-000029040000}"/>
    <cellStyle name="_MultipleSpace_Jazztel model 15-exhibits_Jazztel1_TelenorInitiation-11Jan01_FT-6June2001" xfId="1067" xr:uid="{00000000-0005-0000-0000-00002A040000}"/>
    <cellStyle name="_MultipleSpace_Jazztel model 15-exhibits_Jazztel1_TelenorInitiation-11Jan01_Telefonica Group August 12 2002" xfId="1068" xr:uid="{00000000-0005-0000-0000-00002B040000}"/>
    <cellStyle name="_MultipleSpace_Jazztel model 15-exhibits_Jazztel1_TelenorInitiation-11Jan01_Telefonica Group Jan 02" xfId="1069" xr:uid="{00000000-0005-0000-0000-00002C040000}"/>
    <cellStyle name="_MultipleSpace_Jazztel model 15-exhibits_Jazztel1_TelenorInitiation-11Jan01_Telefonica Moviles" xfId="1070" xr:uid="{00000000-0005-0000-0000-00002D040000}"/>
    <cellStyle name="_MultipleSpace_Jazztel model 15-exhibits_Jazztel1_TelenorInitiation-11Jan01_Telefonica Moviles_1" xfId="1071" xr:uid="{00000000-0005-0000-0000-00002E040000}"/>
    <cellStyle name="_MultipleSpace_Jazztel model 15-exhibits_Jazztel1_TelenorWIPFeb01" xfId="1072" xr:uid="{00000000-0005-0000-0000-00002F040000}"/>
    <cellStyle name="_MultipleSpace_Jazztel model 15-exhibits_Jazztel1_TelenorWIPFeb01_FT-6June2001" xfId="1073" xr:uid="{00000000-0005-0000-0000-000030040000}"/>
    <cellStyle name="_MultipleSpace_Jazztel model 15-exhibits_Jazztel1_TelenorWIPFeb01_Telefonica Group August 12 2002" xfId="1074" xr:uid="{00000000-0005-0000-0000-000031040000}"/>
    <cellStyle name="_MultipleSpace_Jazztel model 15-exhibits_Jazztel1_TelenorWIPFeb01_Telefonica Group Jan 02" xfId="1075" xr:uid="{00000000-0005-0000-0000-000032040000}"/>
    <cellStyle name="_MultipleSpace_Jazztel model 15-exhibits_Jazztel1_TelenorWIPFeb01_Telefonica Moviles" xfId="1076" xr:uid="{00000000-0005-0000-0000-000033040000}"/>
    <cellStyle name="_MultipleSpace_Jazztel model 15-exhibits_Jazztel1_TelenorWIPFeb01_Telefonica Moviles_1" xfId="1077" xr:uid="{00000000-0005-0000-0000-000034040000}"/>
    <cellStyle name="_MultipleSpace_Jazztel model 15-exhibits-Friso2" xfId="1078" xr:uid="{00000000-0005-0000-0000-000035040000}"/>
    <cellStyle name="_MultipleSpace_Jazztel model 15-exhibits-Friso2_Jazztel" xfId="1079" xr:uid="{00000000-0005-0000-0000-000036040000}"/>
    <cellStyle name="_MultipleSpace_Jazztel model 15-exhibits-Friso2_Jazztel model 16DP3-Exhibits" xfId="1080" xr:uid="{00000000-0005-0000-0000-000037040000}"/>
    <cellStyle name="_MultipleSpace_Jazztel model 15-exhibits-Friso2_Jazztel model 16DP3-Exhibits_Orange-Mar01" xfId="1081" xr:uid="{00000000-0005-0000-0000-000038040000}"/>
    <cellStyle name="_MultipleSpace_Jazztel model 15-exhibits-Friso2_Jazztel model 16DP3-Exhibits_Orange-May01" xfId="1082" xr:uid="{00000000-0005-0000-0000-000039040000}"/>
    <cellStyle name="_MultipleSpace_Jazztel model 15-exhibits-Friso2_Jazztel model 16DP3-Exhibits_TelenorInitiation-11Jan01" xfId="1083" xr:uid="{00000000-0005-0000-0000-00003A040000}"/>
    <cellStyle name="_MultipleSpace_Jazztel model 15-exhibits-Friso2_Jazztel model 16DP3-Exhibits_TelenorWIPFeb01" xfId="1084" xr:uid="{00000000-0005-0000-0000-00003B040000}"/>
    <cellStyle name="_MultipleSpace_Jazztel model 15-exhibits-Friso2_Jazztel model 18DP-exhibits" xfId="1085" xr:uid="{00000000-0005-0000-0000-00003C040000}"/>
    <cellStyle name="_MultipleSpace_Jazztel model 15-exhibits-Friso2_Jazztel model 18DP-exhibits_FT-6June2001" xfId="1086" xr:uid="{00000000-0005-0000-0000-00003D040000}"/>
    <cellStyle name="_MultipleSpace_Jazztel model 15-exhibits-Friso2_Jazztel model 18DP-exhibits_Orange-Mar01" xfId="1087" xr:uid="{00000000-0005-0000-0000-00003E040000}"/>
    <cellStyle name="_MultipleSpace_Jazztel model 15-exhibits-Friso2_Jazztel model 18DP-exhibits_Orange-May01" xfId="1088" xr:uid="{00000000-0005-0000-0000-00003F040000}"/>
    <cellStyle name="_MultipleSpace_Jazztel model 15-exhibits-Friso2_Jazztel model 18DP-exhibits_T_MOBIL2" xfId="1089" xr:uid="{00000000-0005-0000-0000-000040040000}"/>
    <cellStyle name="_MultipleSpace_Jazztel model 15-exhibits-Friso2_Jazztel model 18DP-exhibits_T_MOBIL2_FT-6June2001" xfId="1090" xr:uid="{00000000-0005-0000-0000-000041040000}"/>
    <cellStyle name="_MultipleSpace_Jazztel model 15-exhibits-Friso2_Jazztel model 18DP-exhibits_T_MOBIL2_Orange-May01" xfId="1091" xr:uid="{00000000-0005-0000-0000-000042040000}"/>
    <cellStyle name="_MultipleSpace_Jazztel model 15-exhibits-Friso2_Jazztel model 18DP-exhibits_T_MOBIL2_Telefonica Moviles" xfId="1092" xr:uid="{00000000-0005-0000-0000-000043040000}"/>
    <cellStyle name="_MultipleSpace_Jazztel model 15-exhibits-Friso2_Jazztel model 18DP-exhibits_Telefonica Moviles" xfId="1093" xr:uid="{00000000-0005-0000-0000-000044040000}"/>
    <cellStyle name="_MultipleSpace_Jazztel model 15-exhibits-Friso2_Jazztel model 18DP-exhibits_TelenorInitiation-11Jan01" xfId="1094" xr:uid="{00000000-0005-0000-0000-000045040000}"/>
    <cellStyle name="_MultipleSpace_Jazztel model 15-exhibits-Friso2_Jazztel model 18DP-exhibits_TelenorWIPFeb01" xfId="1095" xr:uid="{00000000-0005-0000-0000-000046040000}"/>
    <cellStyle name="_MultipleSpace_Jazztel model 15-exhibits-Friso2_Jazztel model 18DP-exhibits_Telia-April01(new structure)" xfId="1096" xr:uid="{00000000-0005-0000-0000-000047040000}"/>
    <cellStyle name="_MultipleSpace_Jazztel model 15-exhibits-Friso2_Jazztel1" xfId="1097" xr:uid="{00000000-0005-0000-0000-000048040000}"/>
    <cellStyle name="_MultipleSpace_Jazztel model 15-exhibits-Friso2_Jazztel1_Orange-Mar01" xfId="1098" xr:uid="{00000000-0005-0000-0000-000049040000}"/>
    <cellStyle name="_MultipleSpace_Jazztel model 15-exhibits-Friso2_Jazztel1_Orange-Mar01_FT-6June2001" xfId="1099" xr:uid="{00000000-0005-0000-0000-00004A040000}"/>
    <cellStyle name="_MultipleSpace_Jazztel model 15-exhibits-Friso2_Jazztel1_Orange-Mar01_Telefonica Group August 12 2002" xfId="1100" xr:uid="{00000000-0005-0000-0000-00004B040000}"/>
    <cellStyle name="_MultipleSpace_Jazztel model 15-exhibits-Friso2_Jazztel1_Orange-Mar01_Telefonica Group Jan 02" xfId="1101" xr:uid="{00000000-0005-0000-0000-00004C040000}"/>
    <cellStyle name="_MultipleSpace_Jazztel model 15-exhibits-Friso2_Jazztel1_Orange-Mar01_Telefonica Moviles" xfId="1102" xr:uid="{00000000-0005-0000-0000-00004D040000}"/>
    <cellStyle name="_MultipleSpace_Jazztel model 15-exhibits-Friso2_Jazztel1_Orange-Mar01_Telefonica Moviles_1" xfId="1103" xr:uid="{00000000-0005-0000-0000-00004E040000}"/>
    <cellStyle name="_MultipleSpace_Jazztel model 15-exhibits-Friso2_Jazztel1_Orange-May01" xfId="1104" xr:uid="{00000000-0005-0000-0000-00004F040000}"/>
    <cellStyle name="_MultipleSpace_Jazztel model 15-exhibits-Friso2_Jazztel1_Orange-May01_FT-6June2001" xfId="1105" xr:uid="{00000000-0005-0000-0000-000050040000}"/>
    <cellStyle name="_MultipleSpace_Jazztel model 15-exhibits-Friso2_Jazztel1_Orange-May01_FT-6June2001_Telefonica Moviles" xfId="1106" xr:uid="{00000000-0005-0000-0000-000051040000}"/>
    <cellStyle name="_MultipleSpace_Jazztel model 15-exhibits-Friso2_Jazztel1_Orange-May01_Telefonica Moviles" xfId="1107" xr:uid="{00000000-0005-0000-0000-000052040000}"/>
    <cellStyle name="_MultipleSpace_Jazztel model 15-exhibits-Friso2_Jazztel1_TelenorInitiation-11Jan01" xfId="1108" xr:uid="{00000000-0005-0000-0000-000053040000}"/>
    <cellStyle name="_MultipleSpace_Jazztel model 15-exhibits-Friso2_Jazztel1_TelenorInitiation-11Jan01_FT-6June2001" xfId="1109" xr:uid="{00000000-0005-0000-0000-000054040000}"/>
    <cellStyle name="_MultipleSpace_Jazztel model 15-exhibits-Friso2_Jazztel1_TelenorInitiation-11Jan01_Telefonica Group August 12 2002" xfId="1110" xr:uid="{00000000-0005-0000-0000-000055040000}"/>
    <cellStyle name="_MultipleSpace_Jazztel model 15-exhibits-Friso2_Jazztel1_TelenorInitiation-11Jan01_Telefonica Group Jan 02" xfId="1111" xr:uid="{00000000-0005-0000-0000-000056040000}"/>
    <cellStyle name="_MultipleSpace_Jazztel model 15-exhibits-Friso2_Jazztel1_TelenorInitiation-11Jan01_Telefonica Moviles" xfId="1112" xr:uid="{00000000-0005-0000-0000-000057040000}"/>
    <cellStyle name="_MultipleSpace_Jazztel model 15-exhibits-Friso2_Jazztel1_TelenorInitiation-11Jan01_Telefonica Moviles_1" xfId="1113" xr:uid="{00000000-0005-0000-0000-000058040000}"/>
    <cellStyle name="_MultipleSpace_Jazztel model 15-exhibits-Friso2_Jazztel1_TelenorWIPFeb01" xfId="1114" xr:uid="{00000000-0005-0000-0000-000059040000}"/>
    <cellStyle name="_MultipleSpace_Jazztel model 15-exhibits-Friso2_Jazztel1_TelenorWIPFeb01_FT-6June2001" xfId="1115" xr:uid="{00000000-0005-0000-0000-00005A040000}"/>
    <cellStyle name="_MultipleSpace_Jazztel model 15-exhibits-Friso2_Jazztel1_TelenorWIPFeb01_Telefonica Group August 12 2002" xfId="1116" xr:uid="{00000000-0005-0000-0000-00005B040000}"/>
    <cellStyle name="_MultipleSpace_Jazztel model 15-exhibits-Friso2_Jazztel1_TelenorWIPFeb01_Telefonica Group Jan 02" xfId="1117" xr:uid="{00000000-0005-0000-0000-00005C040000}"/>
    <cellStyle name="_MultipleSpace_Jazztel model 15-exhibits-Friso2_Jazztel1_TelenorWIPFeb01_Telefonica Moviles" xfId="1118" xr:uid="{00000000-0005-0000-0000-00005D040000}"/>
    <cellStyle name="_MultipleSpace_Jazztel model 15-exhibits-Friso2_Jazztel1_TelenorWIPFeb01_Telefonica Moviles_1" xfId="1119" xr:uid="{00000000-0005-0000-0000-00005E040000}"/>
    <cellStyle name="_MultipleSpace_Jazztel model 16DP2-Exhibits" xfId="1120" xr:uid="{00000000-0005-0000-0000-00005F040000}"/>
    <cellStyle name="_MultipleSpace_Jazztel model 16DP2-Exhibits_3G Models" xfId="1121" xr:uid="{00000000-0005-0000-0000-000060040000}"/>
    <cellStyle name="_MultipleSpace_Jazztel model 16DP2-Exhibits_FT-6June2001" xfId="1122" xr:uid="{00000000-0005-0000-0000-000061040000}"/>
    <cellStyle name="_MultipleSpace_Jazztel model 16DP2-Exhibits_FT-6June2001_Telefonica Moviles" xfId="1123" xr:uid="{00000000-0005-0000-0000-000062040000}"/>
    <cellStyle name="_MultipleSpace_Jazztel model 16DP2-Exhibits_Orange-Mar01" xfId="1124" xr:uid="{00000000-0005-0000-0000-000063040000}"/>
    <cellStyle name="_MultipleSpace_Jazztel model 16DP2-Exhibits_Orange-Mar01_Telefonica Moviles" xfId="1125" xr:uid="{00000000-0005-0000-0000-000064040000}"/>
    <cellStyle name="_MultipleSpace_Jazztel model 16DP2-Exhibits_Orange-May01" xfId="1126" xr:uid="{00000000-0005-0000-0000-000065040000}"/>
    <cellStyle name="_MultipleSpace_Jazztel model 16DP2-Exhibits_Orange-May01_Telefonica Moviles" xfId="1127" xr:uid="{00000000-0005-0000-0000-000066040000}"/>
    <cellStyle name="_MultipleSpace_Jazztel model 16DP2-Exhibits_Orange-May01_Telefonica Moviles_1" xfId="1128" xr:uid="{00000000-0005-0000-0000-000067040000}"/>
    <cellStyle name="_MultipleSpace_Jazztel model 16DP2-Exhibits_Telefonica Moviles" xfId="1129" xr:uid="{00000000-0005-0000-0000-000068040000}"/>
    <cellStyle name="_MultipleSpace_Jazztel model 16DP2-Exhibits_TelenorInitiation-11Jan01" xfId="1130" xr:uid="{00000000-0005-0000-0000-000069040000}"/>
    <cellStyle name="_MultipleSpace_Jazztel model 16DP2-Exhibits_TelenorInitiation-11Jan01_Telefonica Moviles" xfId="1131" xr:uid="{00000000-0005-0000-0000-00006A040000}"/>
    <cellStyle name="_MultipleSpace_Jazztel model 16DP2-Exhibits_TelenorWIPFeb01" xfId="1132" xr:uid="{00000000-0005-0000-0000-00006B040000}"/>
    <cellStyle name="_MultipleSpace_Jazztel model 16DP2-Exhibits_TelenorWIPFeb01_Telefonica Moviles" xfId="1133" xr:uid="{00000000-0005-0000-0000-00006C040000}"/>
    <cellStyle name="_MultipleSpace_Jazztel model 16DP3-Exhibits" xfId="1134" xr:uid="{00000000-0005-0000-0000-00006D040000}"/>
    <cellStyle name="_MultipleSpace_Jazztel model 16DP3-Exhibits_3G Models" xfId="1135" xr:uid="{00000000-0005-0000-0000-00006E040000}"/>
    <cellStyle name="_MultipleSpace_Jazztel model 16DP3-Exhibits_FT-6June2001" xfId="1136" xr:uid="{00000000-0005-0000-0000-00006F040000}"/>
    <cellStyle name="_MultipleSpace_Jazztel model 16DP3-Exhibits_FT-6June2001_Telefonica Moviles" xfId="1137" xr:uid="{00000000-0005-0000-0000-000070040000}"/>
    <cellStyle name="_MultipleSpace_Jazztel model 16DP3-Exhibits_Orange-Mar01" xfId="1138" xr:uid="{00000000-0005-0000-0000-000071040000}"/>
    <cellStyle name="_MultipleSpace_Jazztel model 16DP3-Exhibits_Orange-Mar01_Telefonica Moviles" xfId="1139" xr:uid="{00000000-0005-0000-0000-000072040000}"/>
    <cellStyle name="_MultipleSpace_Jazztel model 16DP3-Exhibits_Orange-May01" xfId="1140" xr:uid="{00000000-0005-0000-0000-000073040000}"/>
    <cellStyle name="_MultipleSpace_Jazztel model 16DP3-Exhibits_Orange-May01_Telefonica Moviles" xfId="1141" xr:uid="{00000000-0005-0000-0000-000074040000}"/>
    <cellStyle name="_MultipleSpace_Jazztel model 16DP3-Exhibits_Orange-May01_Telefonica Moviles_1" xfId="1142" xr:uid="{00000000-0005-0000-0000-000075040000}"/>
    <cellStyle name="_MultipleSpace_Jazztel model 16DP3-Exhibits_Telefonica Moviles" xfId="1143" xr:uid="{00000000-0005-0000-0000-000076040000}"/>
    <cellStyle name="_MultipleSpace_Jazztel model 16DP3-Exhibits_TelenorInitiation-11Jan01" xfId="1144" xr:uid="{00000000-0005-0000-0000-000077040000}"/>
    <cellStyle name="_MultipleSpace_Jazztel model 16DP3-Exhibits_TelenorInitiation-11Jan01_Telefonica Moviles" xfId="1145" xr:uid="{00000000-0005-0000-0000-000078040000}"/>
    <cellStyle name="_MultipleSpace_Jazztel model 16DP3-Exhibits_TelenorWIPFeb01" xfId="1146" xr:uid="{00000000-0005-0000-0000-000079040000}"/>
    <cellStyle name="_MultipleSpace_Jazztel model 16DP3-Exhibits_TelenorWIPFeb01_Telefonica Moviles" xfId="1147" xr:uid="{00000000-0005-0000-0000-00007A040000}"/>
    <cellStyle name="_MultipleSpace_Orange-Mar01" xfId="1148" xr:uid="{00000000-0005-0000-0000-00007B040000}"/>
    <cellStyle name="_MultipleSpace_Orange-Mar01_Telefonica Moviles" xfId="1149" xr:uid="{00000000-0005-0000-0000-00007C040000}"/>
    <cellStyle name="_MultipleSpace_Orange-May01" xfId="1150" xr:uid="{00000000-0005-0000-0000-00007D040000}"/>
    <cellStyle name="_MultipleSpace_Orange-May01_Telefonica Moviles" xfId="1151" xr:uid="{00000000-0005-0000-0000-00007E040000}"/>
    <cellStyle name="_MultipleSpace_Orange-May01_Telefonica Moviles_1" xfId="1152" xr:uid="{00000000-0005-0000-0000-00007F040000}"/>
    <cellStyle name="_MultipleSpace_Presentation pricing_datasul_support pós oferta_08 16 2006" xfId="1153" xr:uid="{00000000-0005-0000-0000-000080040000}"/>
    <cellStyle name="_MultipleSpace_Samba DCF v25 (New Business Plan) 2003" xfId="1154" xr:uid="{00000000-0005-0000-0000-000081040000}"/>
    <cellStyle name="_MultipleSpace_Telefonica Moviles" xfId="1155" xr:uid="{00000000-0005-0000-0000-000082040000}"/>
    <cellStyle name="_MultipleSpace_Telemig DCF 2.19.06 v2" xfId="1156" xr:uid="{00000000-0005-0000-0000-000083040000}"/>
    <cellStyle name="_MultipleSpace_TelenorInitiation-11Jan01" xfId="1157" xr:uid="{00000000-0005-0000-0000-000084040000}"/>
    <cellStyle name="_MultipleSpace_TelenorInitiation-11Jan01_Telefonica Moviles" xfId="1158" xr:uid="{00000000-0005-0000-0000-000085040000}"/>
    <cellStyle name="_MultipleSpace_TelenorWIPFeb01" xfId="1159" xr:uid="{00000000-0005-0000-0000-000086040000}"/>
    <cellStyle name="_MultipleSpace_TelenorWIPFeb01_Telefonica Moviles" xfId="1160" xr:uid="{00000000-0005-0000-0000-000087040000}"/>
    <cellStyle name="_MultipleSpace_t-mobile Sep 2003" xfId="1161" xr:uid="{00000000-0005-0000-0000-000088040000}"/>
    <cellStyle name="_Ne" xfId="1162" xr:uid="{00000000-0005-0000-0000-000089040000}"/>
    <cellStyle name="_Nf" xfId="1163" xr:uid="{00000000-0005-0000-0000-00008A040000}"/>
    <cellStyle name="_Ng" xfId="1164" xr:uid="{00000000-0005-0000-0000-00008B040000}"/>
    <cellStyle name="_o trade" xfId="1165" xr:uid="{00000000-0005-0000-0000-00008C040000}"/>
    <cellStyle name="_Oa" xfId="1166" xr:uid="{00000000-0005-0000-0000-00008D040000}"/>
    <cellStyle name="_Ob" xfId="1167" xr:uid="{00000000-0005-0000-0000-00008E040000}"/>
    <cellStyle name="_Oc" xfId="1168" xr:uid="{00000000-0005-0000-0000-00008F040000}"/>
    <cellStyle name="_Pa" xfId="1169" xr:uid="{00000000-0005-0000-0000-000090040000}"/>
    <cellStyle name="_page q 2" xfId="1170" xr:uid="{00000000-0005-0000-0000-000091040000}"/>
    <cellStyle name="_pageO" xfId="1171" xr:uid="{00000000-0005-0000-0000-000092040000}"/>
    <cellStyle name="_Paranapanema Comps v4 (M&amp;M)" xfId="1172" xr:uid="{00000000-0005-0000-0000-000093040000}"/>
    <cellStyle name="_Percent" xfId="1173" xr:uid="{00000000-0005-0000-0000-000094040000}"/>
    <cellStyle name="_Percent_3G Models" xfId="1174" xr:uid="{00000000-0005-0000-0000-000095040000}"/>
    <cellStyle name="_Percent_Alps model Version 3 (30 March)" xfId="1175" xr:uid="{00000000-0005-0000-0000-000096040000}"/>
    <cellStyle name="_Percent_Alps model Version 6.0 with Changes (TK)" xfId="1176" xr:uid="{00000000-0005-0000-0000-000097040000}"/>
    <cellStyle name="_Percent_Alps model Version 8.0 (June) 2" xfId="1177" xr:uid="{00000000-0005-0000-0000-000098040000}"/>
    <cellStyle name="_Percent_Analysis at Various Prices 4 feb" xfId="1178" xr:uid="{00000000-0005-0000-0000-000099040000}"/>
    <cellStyle name="_Percent_Book1" xfId="1179" xr:uid="{00000000-0005-0000-0000-00009A040000}"/>
    <cellStyle name="_Percent_Book1_3G Models" xfId="1180" xr:uid="{00000000-0005-0000-0000-00009B040000}"/>
    <cellStyle name="_Percent_Book1_Jazztel model 16DP3-Exhibits" xfId="1181" xr:uid="{00000000-0005-0000-0000-00009C040000}"/>
    <cellStyle name="_Percent_Book1_Jazztel model 16DP3-Exhibits_3G Models" xfId="1182" xr:uid="{00000000-0005-0000-0000-00009D040000}"/>
    <cellStyle name="_Percent_Book1_Jazztel model 16DP3-Exhibits_Orange-Mar01" xfId="1183" xr:uid="{00000000-0005-0000-0000-00009E040000}"/>
    <cellStyle name="_Percent_Book1_Jazztel model 16DP3-Exhibits_Orange-May01" xfId="1184" xr:uid="{00000000-0005-0000-0000-00009F040000}"/>
    <cellStyle name="_Percent_Book1_Jazztel model 16DP3-Exhibits_T_MOBIL2" xfId="1185" xr:uid="{00000000-0005-0000-0000-0000A0040000}"/>
    <cellStyle name="_Percent_Book1_Jazztel model 16DP3-Exhibits_T_MOBIL2_FT-6June2001" xfId="1186" xr:uid="{00000000-0005-0000-0000-0000A1040000}"/>
    <cellStyle name="_Percent_Book1_Jazztel model 16DP3-Exhibits_T_MOBIL2_Orange-May01" xfId="1187" xr:uid="{00000000-0005-0000-0000-0000A2040000}"/>
    <cellStyle name="_Percent_Book1_Jazztel model 16DP3-Exhibits_T_MOBIL2_Telefonica Moviles" xfId="1188" xr:uid="{00000000-0005-0000-0000-0000A3040000}"/>
    <cellStyle name="_Percent_Book1_Jazztel model 16DP3-Exhibits_TelenorInitiation-11Jan01" xfId="1189" xr:uid="{00000000-0005-0000-0000-0000A4040000}"/>
    <cellStyle name="_Percent_Book1_Jazztel model 16DP3-Exhibits_TelenorWIPFeb01" xfId="1190" xr:uid="{00000000-0005-0000-0000-0000A5040000}"/>
    <cellStyle name="_Percent_Book1_Jazztel model 18DP-exhibits" xfId="1191" xr:uid="{00000000-0005-0000-0000-0000A6040000}"/>
    <cellStyle name="_Percent_Book1_Jazztel model 18DP-exhibits_3G Models" xfId="1192" xr:uid="{00000000-0005-0000-0000-0000A7040000}"/>
    <cellStyle name="_Percent_Book1_Telefonica Moviles" xfId="1193" xr:uid="{00000000-0005-0000-0000-0000A8040000}"/>
    <cellStyle name="_Percent_Book11" xfId="1194" xr:uid="{00000000-0005-0000-0000-0000A9040000}"/>
    <cellStyle name="_Percent_Book11_3G Models" xfId="1195" xr:uid="{00000000-0005-0000-0000-0000AA040000}"/>
    <cellStyle name="_Percent_Book11_Jazztel model 16DP3-Exhibits" xfId="1196" xr:uid="{00000000-0005-0000-0000-0000AB040000}"/>
    <cellStyle name="_Percent_Book11_Jazztel model 16DP3-Exhibits_3G Models" xfId="1197" xr:uid="{00000000-0005-0000-0000-0000AC040000}"/>
    <cellStyle name="_Percent_Book11_Jazztel model 16DP3-Exhibits_Orange-Mar01" xfId="1198" xr:uid="{00000000-0005-0000-0000-0000AD040000}"/>
    <cellStyle name="_Percent_Book11_Jazztel model 16DP3-Exhibits_Orange-May01" xfId="1199" xr:uid="{00000000-0005-0000-0000-0000AE040000}"/>
    <cellStyle name="_Percent_Book11_Jazztel model 16DP3-Exhibits_T_MOBIL2" xfId="1200" xr:uid="{00000000-0005-0000-0000-0000AF040000}"/>
    <cellStyle name="_Percent_Book11_Jazztel model 16DP3-Exhibits_T_MOBIL2_FT-6June2001" xfId="1201" xr:uid="{00000000-0005-0000-0000-0000B0040000}"/>
    <cellStyle name="_Percent_Book11_Jazztel model 16DP3-Exhibits_T_MOBIL2_Orange-May01" xfId="1202" xr:uid="{00000000-0005-0000-0000-0000B1040000}"/>
    <cellStyle name="_Percent_Book11_Jazztel model 16DP3-Exhibits_T_MOBIL2_Telefonica Moviles" xfId="1203" xr:uid="{00000000-0005-0000-0000-0000B2040000}"/>
    <cellStyle name="_Percent_Book11_Jazztel model 16DP3-Exhibits_TelenorInitiation-11Jan01" xfId="1204" xr:uid="{00000000-0005-0000-0000-0000B3040000}"/>
    <cellStyle name="_Percent_Book11_Jazztel model 16DP3-Exhibits_TelenorWIPFeb01" xfId="1205" xr:uid="{00000000-0005-0000-0000-0000B4040000}"/>
    <cellStyle name="_Percent_Book11_Jazztel model 18DP-exhibits" xfId="1206" xr:uid="{00000000-0005-0000-0000-0000B5040000}"/>
    <cellStyle name="_Percent_Book11_Jazztel model 18DP-exhibits_3G Models" xfId="1207" xr:uid="{00000000-0005-0000-0000-0000B6040000}"/>
    <cellStyle name="_Percent_Book11_Telefonica Moviles" xfId="1208" xr:uid="{00000000-0005-0000-0000-0000B7040000}"/>
    <cellStyle name="_Percent_Book12" xfId="1209" xr:uid="{00000000-0005-0000-0000-0000B8040000}"/>
    <cellStyle name="_Percent_Book12_3G Models" xfId="1210" xr:uid="{00000000-0005-0000-0000-0000B9040000}"/>
    <cellStyle name="_Percent_Book12_Jazztel model 16DP3-Exhibits" xfId="1211" xr:uid="{00000000-0005-0000-0000-0000BA040000}"/>
    <cellStyle name="_Percent_Book12_Jazztel model 16DP3-Exhibits_3G Models" xfId="1212" xr:uid="{00000000-0005-0000-0000-0000BB040000}"/>
    <cellStyle name="_Percent_Book12_Jazztel model 16DP3-Exhibits_Orange-Mar01" xfId="1213" xr:uid="{00000000-0005-0000-0000-0000BC040000}"/>
    <cellStyle name="_Percent_Book12_Jazztel model 16DP3-Exhibits_Orange-May01" xfId="1214" xr:uid="{00000000-0005-0000-0000-0000BD040000}"/>
    <cellStyle name="_Percent_Book12_Jazztel model 16DP3-Exhibits_T_MOBIL2" xfId="1215" xr:uid="{00000000-0005-0000-0000-0000BE040000}"/>
    <cellStyle name="_Percent_Book12_Jazztel model 16DP3-Exhibits_T_MOBIL2_FT-6June2001" xfId="1216" xr:uid="{00000000-0005-0000-0000-0000BF040000}"/>
    <cellStyle name="_Percent_Book12_Jazztel model 16DP3-Exhibits_T_MOBIL2_Orange-May01" xfId="1217" xr:uid="{00000000-0005-0000-0000-0000C0040000}"/>
    <cellStyle name="_Percent_Book12_Jazztel model 16DP3-Exhibits_T_MOBIL2_Telefonica Moviles" xfId="1218" xr:uid="{00000000-0005-0000-0000-0000C1040000}"/>
    <cellStyle name="_Percent_Book12_Jazztel model 16DP3-Exhibits_TelenorInitiation-11Jan01" xfId="1219" xr:uid="{00000000-0005-0000-0000-0000C2040000}"/>
    <cellStyle name="_Percent_Book12_Jazztel model 16DP3-Exhibits_TelenorWIPFeb01" xfId="1220" xr:uid="{00000000-0005-0000-0000-0000C3040000}"/>
    <cellStyle name="_Percent_Book12_Jazztel model 18DP-exhibits" xfId="1221" xr:uid="{00000000-0005-0000-0000-0000C4040000}"/>
    <cellStyle name="_Percent_Book12_Jazztel model 18DP-exhibits_3G Models" xfId="1222" xr:uid="{00000000-0005-0000-0000-0000C5040000}"/>
    <cellStyle name="_Percent_Book12_Telefonica Moviles" xfId="1223" xr:uid="{00000000-0005-0000-0000-0000C6040000}"/>
    <cellStyle name="_Percent_Book7" xfId="1224" xr:uid="{00000000-0005-0000-0000-0000C7040000}"/>
    <cellStyle name="_Percent_Continental Valuation Overview 8.0" xfId="1225" xr:uid="{00000000-0005-0000-0000-0000C8040000}"/>
    <cellStyle name="_Percent_DCF Summary pages" xfId="1226" xr:uid="{00000000-0005-0000-0000-0000C9040000}"/>
    <cellStyle name="_Percent_DCF Summary pages_3G Models" xfId="1227" xr:uid="{00000000-0005-0000-0000-0000CA040000}"/>
    <cellStyle name="_Percent_DCF Summary pages_Jazztel model 16DP3-Exhibits" xfId="1228" xr:uid="{00000000-0005-0000-0000-0000CB040000}"/>
    <cellStyle name="_Percent_DCF Summary pages_Jazztel model 16DP3-Exhibits_3G Models" xfId="1229" xr:uid="{00000000-0005-0000-0000-0000CC040000}"/>
    <cellStyle name="_Percent_DCF Summary pages_Jazztel model 16DP3-Exhibits_Orange-Mar01" xfId="1230" xr:uid="{00000000-0005-0000-0000-0000CD040000}"/>
    <cellStyle name="_Percent_DCF Summary pages_Jazztel model 16DP3-Exhibits_Orange-May01" xfId="1231" xr:uid="{00000000-0005-0000-0000-0000CE040000}"/>
    <cellStyle name="_Percent_DCF Summary pages_Jazztel model 16DP3-Exhibits_T_MOBIL2" xfId="1232" xr:uid="{00000000-0005-0000-0000-0000CF040000}"/>
    <cellStyle name="_Percent_DCF Summary pages_Jazztel model 16DP3-Exhibits_T_MOBIL2_FT-6June2001" xfId="1233" xr:uid="{00000000-0005-0000-0000-0000D0040000}"/>
    <cellStyle name="_Percent_DCF Summary pages_Jazztel model 16DP3-Exhibits_T_MOBIL2_Orange-May01" xfId="1234" xr:uid="{00000000-0005-0000-0000-0000D1040000}"/>
    <cellStyle name="_Percent_DCF Summary pages_Jazztel model 16DP3-Exhibits_T_MOBIL2_Telefonica Moviles" xfId="1235" xr:uid="{00000000-0005-0000-0000-0000D2040000}"/>
    <cellStyle name="_Percent_DCF Summary pages_Jazztel model 16DP3-Exhibits_TelenorInitiation-11Jan01" xfId="1236" xr:uid="{00000000-0005-0000-0000-0000D3040000}"/>
    <cellStyle name="_Percent_DCF Summary pages_Jazztel model 16DP3-Exhibits_TelenorWIPFeb01" xfId="1237" xr:uid="{00000000-0005-0000-0000-0000D4040000}"/>
    <cellStyle name="_Percent_DCF Summary pages_Jazztel model 18DP-exhibits" xfId="1238" xr:uid="{00000000-0005-0000-0000-0000D5040000}"/>
    <cellStyle name="_Percent_DCF Summary pages_Jazztel model 18DP-exhibits_3G Models" xfId="1239" xr:uid="{00000000-0005-0000-0000-0000D6040000}"/>
    <cellStyle name="_Percent_DCF Summary pages_Telefonica Moviles" xfId="1240" xr:uid="{00000000-0005-0000-0000-0000D7040000}"/>
    <cellStyle name="_Percent_Jazztel model 15-exhibits" xfId="1241" xr:uid="{00000000-0005-0000-0000-0000D8040000}"/>
    <cellStyle name="_Percent_Jazztel model 15-exhibits bis" xfId="1242" xr:uid="{00000000-0005-0000-0000-0000D9040000}"/>
    <cellStyle name="_Percent_Jazztel model 15-exhibits bis_3G Models" xfId="1243" xr:uid="{00000000-0005-0000-0000-0000DA040000}"/>
    <cellStyle name="_Percent_Jazztel model 15-exhibits bis_Orange-Mar01" xfId="1244" xr:uid="{00000000-0005-0000-0000-0000DB040000}"/>
    <cellStyle name="_Percent_Jazztel model 15-exhibits bis_Orange-May01" xfId="1245" xr:uid="{00000000-0005-0000-0000-0000DC040000}"/>
    <cellStyle name="_Percent_Jazztel model 15-exhibits bis_T_MOBIL2" xfId="1246" xr:uid="{00000000-0005-0000-0000-0000DD040000}"/>
    <cellStyle name="_Percent_Jazztel model 15-exhibits bis_T_MOBIL2_FT-6June2001" xfId="1247" xr:uid="{00000000-0005-0000-0000-0000DE040000}"/>
    <cellStyle name="_Percent_Jazztel model 15-exhibits bis_T_MOBIL2_Orange-May01" xfId="1248" xr:uid="{00000000-0005-0000-0000-0000DF040000}"/>
    <cellStyle name="_Percent_Jazztel model 15-exhibits bis_T_MOBIL2_Telefonica Moviles" xfId="1249" xr:uid="{00000000-0005-0000-0000-0000E0040000}"/>
    <cellStyle name="_Percent_Jazztel model 15-exhibits bis_TelenorInitiation-11Jan01" xfId="1250" xr:uid="{00000000-0005-0000-0000-0000E1040000}"/>
    <cellStyle name="_Percent_Jazztel model 15-exhibits bis_TelenorWIPFeb01" xfId="1251" xr:uid="{00000000-0005-0000-0000-0000E2040000}"/>
    <cellStyle name="_Percent_Jazztel model 15-exhibits_3G Models" xfId="1252" xr:uid="{00000000-0005-0000-0000-0000E3040000}"/>
    <cellStyle name="_Percent_Jazztel model 15-exhibits_Jazztel model 16DP3-Exhibits" xfId="1253" xr:uid="{00000000-0005-0000-0000-0000E4040000}"/>
    <cellStyle name="_Percent_Jazztel model 15-exhibits_Jazztel model 16DP3-Exhibits_3G Models" xfId="1254" xr:uid="{00000000-0005-0000-0000-0000E5040000}"/>
    <cellStyle name="_Percent_Jazztel model 15-exhibits_Jazztel model 16DP3-Exhibits_Orange-Mar01" xfId="1255" xr:uid="{00000000-0005-0000-0000-0000E6040000}"/>
    <cellStyle name="_Percent_Jazztel model 15-exhibits_Jazztel model 16DP3-Exhibits_Orange-May01" xfId="1256" xr:uid="{00000000-0005-0000-0000-0000E7040000}"/>
    <cellStyle name="_Percent_Jazztel model 15-exhibits_Jazztel model 16DP3-Exhibits_T_MOBIL2" xfId="1257" xr:uid="{00000000-0005-0000-0000-0000E8040000}"/>
    <cellStyle name="_Percent_Jazztel model 15-exhibits_Jazztel model 16DP3-Exhibits_T_MOBIL2_FT-6June2001" xfId="1258" xr:uid="{00000000-0005-0000-0000-0000E9040000}"/>
    <cellStyle name="_Percent_Jazztel model 15-exhibits_Jazztel model 16DP3-Exhibits_T_MOBIL2_Orange-May01" xfId="1259" xr:uid="{00000000-0005-0000-0000-0000EA040000}"/>
    <cellStyle name="_Percent_Jazztel model 15-exhibits_Jazztel model 16DP3-Exhibits_T_MOBIL2_Telefonica Moviles" xfId="1260" xr:uid="{00000000-0005-0000-0000-0000EB040000}"/>
    <cellStyle name="_Percent_Jazztel model 15-exhibits_Jazztel model 16DP3-Exhibits_TelenorInitiation-11Jan01" xfId="1261" xr:uid="{00000000-0005-0000-0000-0000EC040000}"/>
    <cellStyle name="_Percent_Jazztel model 15-exhibits_Jazztel model 16DP3-Exhibits_TelenorWIPFeb01" xfId="1262" xr:uid="{00000000-0005-0000-0000-0000ED040000}"/>
    <cellStyle name="_Percent_Jazztel model 15-exhibits_Jazztel model 18DP-exhibits" xfId="1263" xr:uid="{00000000-0005-0000-0000-0000EE040000}"/>
    <cellStyle name="_Percent_Jazztel model 15-exhibits_Jazztel model 18DP-exhibits_3G Models" xfId="1264" xr:uid="{00000000-0005-0000-0000-0000EF040000}"/>
    <cellStyle name="_Percent_Jazztel model 15-exhibits_Telefonica Moviles" xfId="1265" xr:uid="{00000000-0005-0000-0000-0000F0040000}"/>
    <cellStyle name="_Percent_Jazztel model 15-exhibits-Friso2" xfId="1266" xr:uid="{00000000-0005-0000-0000-0000F1040000}"/>
    <cellStyle name="_Percent_Jazztel model 15-exhibits-Friso2_3G Models" xfId="1267" xr:uid="{00000000-0005-0000-0000-0000F2040000}"/>
    <cellStyle name="_Percent_Jazztel model 15-exhibits-Friso2_Jazztel model 16DP3-Exhibits" xfId="1268" xr:uid="{00000000-0005-0000-0000-0000F3040000}"/>
    <cellStyle name="_Percent_Jazztel model 15-exhibits-Friso2_Jazztel model 16DP3-Exhibits_3G Models" xfId="1269" xr:uid="{00000000-0005-0000-0000-0000F4040000}"/>
    <cellStyle name="_Percent_Jazztel model 15-exhibits-Friso2_Jazztel model 16DP3-Exhibits_Orange-Mar01" xfId="1270" xr:uid="{00000000-0005-0000-0000-0000F5040000}"/>
    <cellStyle name="_Percent_Jazztel model 15-exhibits-Friso2_Jazztel model 16DP3-Exhibits_Orange-May01" xfId="1271" xr:uid="{00000000-0005-0000-0000-0000F6040000}"/>
    <cellStyle name="_Percent_Jazztel model 15-exhibits-Friso2_Jazztel model 16DP3-Exhibits_T_MOBIL2" xfId="1272" xr:uid="{00000000-0005-0000-0000-0000F7040000}"/>
    <cellStyle name="_Percent_Jazztel model 15-exhibits-Friso2_Jazztel model 16DP3-Exhibits_T_MOBIL2_FT-6June2001" xfId="1273" xr:uid="{00000000-0005-0000-0000-0000F8040000}"/>
    <cellStyle name="_Percent_Jazztel model 15-exhibits-Friso2_Jazztel model 16DP3-Exhibits_T_MOBIL2_Orange-May01" xfId="1274" xr:uid="{00000000-0005-0000-0000-0000F9040000}"/>
    <cellStyle name="_Percent_Jazztel model 15-exhibits-Friso2_Jazztel model 16DP3-Exhibits_T_MOBIL2_Telefonica Moviles" xfId="1275" xr:uid="{00000000-0005-0000-0000-0000FA040000}"/>
    <cellStyle name="_Percent_Jazztel model 15-exhibits-Friso2_Jazztel model 16DP3-Exhibits_TelenorInitiation-11Jan01" xfId="1276" xr:uid="{00000000-0005-0000-0000-0000FB040000}"/>
    <cellStyle name="_Percent_Jazztel model 15-exhibits-Friso2_Jazztel model 16DP3-Exhibits_TelenorWIPFeb01" xfId="1277" xr:uid="{00000000-0005-0000-0000-0000FC040000}"/>
    <cellStyle name="_Percent_Jazztel model 15-exhibits-Friso2_Jazztel model 18DP-exhibits" xfId="1278" xr:uid="{00000000-0005-0000-0000-0000FD040000}"/>
    <cellStyle name="_Percent_Jazztel model 15-exhibits-Friso2_Jazztel model 18DP-exhibits_3G Models" xfId="1279" xr:uid="{00000000-0005-0000-0000-0000FE040000}"/>
    <cellStyle name="_Percent_Jazztel model 15-exhibits-Friso2_Telefonica Moviles" xfId="1280" xr:uid="{00000000-0005-0000-0000-0000FF040000}"/>
    <cellStyle name="_Percent_Jazztel model 16DP2-Exhibits" xfId="1281" xr:uid="{00000000-0005-0000-0000-000000050000}"/>
    <cellStyle name="_Percent_Jazztel model 16DP2-Exhibits_3G Models" xfId="1282" xr:uid="{00000000-0005-0000-0000-000001050000}"/>
    <cellStyle name="_Percent_Jazztel model 16DP3-Exhibits" xfId="1283" xr:uid="{00000000-0005-0000-0000-000002050000}"/>
    <cellStyle name="_Percent_Jazztel model 16DP3-Exhibits_3G Models" xfId="1284" xr:uid="{00000000-0005-0000-0000-000003050000}"/>
    <cellStyle name="_Percent_Presentation pricing_datasul_support pós oferta_08 16 2006" xfId="1285" xr:uid="{00000000-0005-0000-0000-000004050000}"/>
    <cellStyle name="_Percent_t-mobile Sep 2003" xfId="1286" xr:uid="{00000000-0005-0000-0000-000005050000}"/>
    <cellStyle name="_PercentSpace" xfId="1287" xr:uid="{00000000-0005-0000-0000-000006050000}"/>
    <cellStyle name="_PercentSpace_3G Models" xfId="1288" xr:uid="{00000000-0005-0000-0000-000007050000}"/>
    <cellStyle name="_PercentSpace_Alps model Version 3 (30 March)" xfId="1289" xr:uid="{00000000-0005-0000-0000-000008050000}"/>
    <cellStyle name="_PercentSpace_Alps model Version 6.0 with Changes (TK)" xfId="1290" xr:uid="{00000000-0005-0000-0000-000009050000}"/>
    <cellStyle name="_PercentSpace_Alps model Version 8.0 (June) 2" xfId="1291" xr:uid="{00000000-0005-0000-0000-00000A050000}"/>
    <cellStyle name="_PercentSpace_Analysis at Various Prices 4 feb" xfId="1292" xr:uid="{00000000-0005-0000-0000-00000B050000}"/>
    <cellStyle name="_PercentSpace_Book1" xfId="1293" xr:uid="{00000000-0005-0000-0000-00000C050000}"/>
    <cellStyle name="_PercentSpace_Book1_3G Models" xfId="1294" xr:uid="{00000000-0005-0000-0000-00000D050000}"/>
    <cellStyle name="_PercentSpace_Book1_FT-6June2001" xfId="1295" xr:uid="{00000000-0005-0000-0000-00000E050000}"/>
    <cellStyle name="_PercentSpace_Book1_Jazztel model 16DP3-Exhibits" xfId="1296" xr:uid="{00000000-0005-0000-0000-00000F050000}"/>
    <cellStyle name="_PercentSpace_Book1_Jazztel model 16DP3-Exhibits_FT-6June2001" xfId="1297" xr:uid="{00000000-0005-0000-0000-000010050000}"/>
    <cellStyle name="_PercentSpace_Book1_Jazztel model 16DP3-Exhibits_FT-6June2001_Telefonica Moviles" xfId="1298" xr:uid="{00000000-0005-0000-0000-000011050000}"/>
    <cellStyle name="_PercentSpace_Book1_Jazztel model 16DP3-Exhibits_Orange-Mar01" xfId="1299" xr:uid="{00000000-0005-0000-0000-000012050000}"/>
    <cellStyle name="_PercentSpace_Book1_Jazztel model 16DP3-Exhibits_Orange-May01" xfId="1300" xr:uid="{00000000-0005-0000-0000-000013050000}"/>
    <cellStyle name="_PercentSpace_Book1_Jazztel model 16DP3-Exhibits_T_MOBIL2" xfId="1301" xr:uid="{00000000-0005-0000-0000-000014050000}"/>
    <cellStyle name="_PercentSpace_Book1_Jazztel model 16DP3-Exhibits_T_MOBIL2_FT-6June2001" xfId="1302" xr:uid="{00000000-0005-0000-0000-000015050000}"/>
    <cellStyle name="_PercentSpace_Book1_Jazztel model 16DP3-Exhibits_T_MOBIL2_FT-6June2001_1" xfId="1303" xr:uid="{00000000-0005-0000-0000-000016050000}"/>
    <cellStyle name="_PercentSpace_Book1_Jazztel model 16DP3-Exhibits_T_MOBIL2_FT-6June2001_1_Telefonica Moviles" xfId="1304" xr:uid="{00000000-0005-0000-0000-000017050000}"/>
    <cellStyle name="_PercentSpace_Book1_Jazztel model 16DP3-Exhibits_T_MOBIL2_Orange-May01" xfId="1305" xr:uid="{00000000-0005-0000-0000-000018050000}"/>
    <cellStyle name="_PercentSpace_Book1_Jazztel model 16DP3-Exhibits_T_MOBIL2_Telefonica Moviles" xfId="1306" xr:uid="{00000000-0005-0000-0000-000019050000}"/>
    <cellStyle name="_PercentSpace_Book1_Jazztel model 16DP3-Exhibits_Telefonica Moviles" xfId="1307" xr:uid="{00000000-0005-0000-0000-00001A050000}"/>
    <cellStyle name="_PercentSpace_Book1_Jazztel model 16DP3-Exhibits_TelenorInitiation-11Jan01" xfId="1308" xr:uid="{00000000-0005-0000-0000-00001B050000}"/>
    <cellStyle name="_PercentSpace_Book1_Jazztel model 16DP3-Exhibits_TelenorWIPFeb01" xfId="1309" xr:uid="{00000000-0005-0000-0000-00001C050000}"/>
    <cellStyle name="_PercentSpace_Book1_Jazztel model 18DP-exhibits" xfId="1310" xr:uid="{00000000-0005-0000-0000-00001D050000}"/>
    <cellStyle name="_PercentSpace_Book1_Jazztel model 18DP-exhibits_3G Models" xfId="1311" xr:uid="{00000000-0005-0000-0000-00001E050000}"/>
    <cellStyle name="_PercentSpace_Book1_Orange-May01" xfId="1312" xr:uid="{00000000-0005-0000-0000-00001F050000}"/>
    <cellStyle name="_PercentSpace_Book1_Telefonica Moviles" xfId="1313" xr:uid="{00000000-0005-0000-0000-000020050000}"/>
    <cellStyle name="_PercentSpace_Book11" xfId="1314" xr:uid="{00000000-0005-0000-0000-000021050000}"/>
    <cellStyle name="_PercentSpace_Book11_3G Models" xfId="1315" xr:uid="{00000000-0005-0000-0000-000022050000}"/>
    <cellStyle name="_PercentSpace_Book11_FT-6June2001" xfId="1316" xr:uid="{00000000-0005-0000-0000-000023050000}"/>
    <cellStyle name="_PercentSpace_Book11_Jazztel model 16DP3-Exhibits" xfId="1317" xr:uid="{00000000-0005-0000-0000-000024050000}"/>
    <cellStyle name="_PercentSpace_Book11_Jazztel model 16DP3-Exhibits_FT-6June2001" xfId="1318" xr:uid="{00000000-0005-0000-0000-000025050000}"/>
    <cellStyle name="_PercentSpace_Book11_Jazztel model 16DP3-Exhibits_FT-6June2001_Telefonica Moviles" xfId="1319" xr:uid="{00000000-0005-0000-0000-000026050000}"/>
    <cellStyle name="_PercentSpace_Book11_Jazztel model 16DP3-Exhibits_Orange-Mar01" xfId="1320" xr:uid="{00000000-0005-0000-0000-000027050000}"/>
    <cellStyle name="_PercentSpace_Book11_Jazztel model 16DP3-Exhibits_Orange-May01" xfId="1321" xr:uid="{00000000-0005-0000-0000-000028050000}"/>
    <cellStyle name="_PercentSpace_Book11_Jazztel model 16DP3-Exhibits_T_MOBIL2" xfId="1322" xr:uid="{00000000-0005-0000-0000-000029050000}"/>
    <cellStyle name="_PercentSpace_Book11_Jazztel model 16DP3-Exhibits_T_MOBIL2_FT-6June2001" xfId="1323" xr:uid="{00000000-0005-0000-0000-00002A050000}"/>
    <cellStyle name="_PercentSpace_Book11_Jazztel model 16DP3-Exhibits_T_MOBIL2_FT-6June2001_1" xfId="1324" xr:uid="{00000000-0005-0000-0000-00002B050000}"/>
    <cellStyle name="_PercentSpace_Book11_Jazztel model 16DP3-Exhibits_T_MOBIL2_FT-6June2001_1_Telefonica Moviles" xfId="1325" xr:uid="{00000000-0005-0000-0000-00002C050000}"/>
    <cellStyle name="_PercentSpace_Book11_Jazztel model 16DP3-Exhibits_T_MOBIL2_Orange-May01" xfId="1326" xr:uid="{00000000-0005-0000-0000-00002D050000}"/>
    <cellStyle name="_PercentSpace_Book11_Jazztel model 16DP3-Exhibits_T_MOBIL2_Telefonica Moviles" xfId="1327" xr:uid="{00000000-0005-0000-0000-00002E050000}"/>
    <cellStyle name="_PercentSpace_Book11_Jazztel model 16DP3-Exhibits_Telefonica Moviles" xfId="1328" xr:uid="{00000000-0005-0000-0000-00002F050000}"/>
    <cellStyle name="_PercentSpace_Book11_Jazztel model 16DP3-Exhibits_TelenorInitiation-11Jan01" xfId="1329" xr:uid="{00000000-0005-0000-0000-000030050000}"/>
    <cellStyle name="_PercentSpace_Book11_Jazztel model 16DP3-Exhibits_TelenorWIPFeb01" xfId="1330" xr:uid="{00000000-0005-0000-0000-000031050000}"/>
    <cellStyle name="_PercentSpace_Book11_Jazztel model 18DP-exhibits" xfId="1331" xr:uid="{00000000-0005-0000-0000-000032050000}"/>
    <cellStyle name="_PercentSpace_Book11_Jazztel model 18DP-exhibits_3G Models" xfId="1332" xr:uid="{00000000-0005-0000-0000-000033050000}"/>
    <cellStyle name="_PercentSpace_Book11_Orange-May01" xfId="1333" xr:uid="{00000000-0005-0000-0000-000034050000}"/>
    <cellStyle name="_PercentSpace_Book11_Telefonica Moviles" xfId="1334" xr:uid="{00000000-0005-0000-0000-000035050000}"/>
    <cellStyle name="_PercentSpace_Book12" xfId="1335" xr:uid="{00000000-0005-0000-0000-000036050000}"/>
    <cellStyle name="_PercentSpace_Book12_3G Models" xfId="1336" xr:uid="{00000000-0005-0000-0000-000037050000}"/>
    <cellStyle name="_PercentSpace_Book12_FT-6June2001" xfId="1337" xr:uid="{00000000-0005-0000-0000-000038050000}"/>
    <cellStyle name="_PercentSpace_Book12_Jazztel model 16DP3-Exhibits" xfId="1338" xr:uid="{00000000-0005-0000-0000-000039050000}"/>
    <cellStyle name="_PercentSpace_Book12_Jazztel model 16DP3-Exhibits_FT-6June2001" xfId="1339" xr:uid="{00000000-0005-0000-0000-00003A050000}"/>
    <cellStyle name="_PercentSpace_Book12_Jazztel model 16DP3-Exhibits_FT-6June2001_Telefonica Moviles" xfId="1340" xr:uid="{00000000-0005-0000-0000-00003B050000}"/>
    <cellStyle name="_PercentSpace_Book12_Jazztel model 16DP3-Exhibits_Orange-Mar01" xfId="1341" xr:uid="{00000000-0005-0000-0000-00003C050000}"/>
    <cellStyle name="_PercentSpace_Book12_Jazztel model 16DP3-Exhibits_Orange-May01" xfId="1342" xr:uid="{00000000-0005-0000-0000-00003D050000}"/>
    <cellStyle name="_PercentSpace_Book12_Jazztel model 16DP3-Exhibits_T_MOBIL2" xfId="1343" xr:uid="{00000000-0005-0000-0000-00003E050000}"/>
    <cellStyle name="_PercentSpace_Book12_Jazztel model 16DP3-Exhibits_T_MOBIL2_FT-6June2001" xfId="1344" xr:uid="{00000000-0005-0000-0000-00003F050000}"/>
    <cellStyle name="_PercentSpace_Book12_Jazztel model 16DP3-Exhibits_T_MOBIL2_FT-6June2001_1" xfId="1345" xr:uid="{00000000-0005-0000-0000-000040050000}"/>
    <cellStyle name="_PercentSpace_Book12_Jazztel model 16DP3-Exhibits_T_MOBIL2_FT-6June2001_1_Telefonica Moviles" xfId="1346" xr:uid="{00000000-0005-0000-0000-000041050000}"/>
    <cellStyle name="_PercentSpace_Book12_Jazztel model 16DP3-Exhibits_T_MOBIL2_Orange-May01" xfId="1347" xr:uid="{00000000-0005-0000-0000-000042050000}"/>
    <cellStyle name="_PercentSpace_Book12_Jazztel model 16DP3-Exhibits_T_MOBIL2_Telefonica Moviles" xfId="1348" xr:uid="{00000000-0005-0000-0000-000043050000}"/>
    <cellStyle name="_PercentSpace_Book12_Jazztel model 16DP3-Exhibits_Telefonica Moviles" xfId="1349" xr:uid="{00000000-0005-0000-0000-000044050000}"/>
    <cellStyle name="_PercentSpace_Book12_Jazztel model 16DP3-Exhibits_TelenorInitiation-11Jan01" xfId="1350" xr:uid="{00000000-0005-0000-0000-000045050000}"/>
    <cellStyle name="_PercentSpace_Book12_Jazztel model 16DP3-Exhibits_TelenorWIPFeb01" xfId="1351" xr:uid="{00000000-0005-0000-0000-000046050000}"/>
    <cellStyle name="_PercentSpace_Book12_Jazztel model 18DP-exhibits" xfId="1352" xr:uid="{00000000-0005-0000-0000-000047050000}"/>
    <cellStyle name="_PercentSpace_Book12_Jazztel model 18DP-exhibits_3G Models" xfId="1353" xr:uid="{00000000-0005-0000-0000-000048050000}"/>
    <cellStyle name="_PercentSpace_Book12_Orange-May01" xfId="1354" xr:uid="{00000000-0005-0000-0000-000049050000}"/>
    <cellStyle name="_PercentSpace_Book12_Telefonica Moviles" xfId="1355" xr:uid="{00000000-0005-0000-0000-00004A050000}"/>
    <cellStyle name="_PercentSpace_Book7" xfId="1356" xr:uid="{00000000-0005-0000-0000-00004B050000}"/>
    <cellStyle name="_PercentSpace_Continental Valuation Overview 8.0" xfId="1357" xr:uid="{00000000-0005-0000-0000-00004C050000}"/>
    <cellStyle name="_PercentSpace_DCF Summary pages" xfId="1358" xr:uid="{00000000-0005-0000-0000-00004D050000}"/>
    <cellStyle name="_PercentSpace_DCF Summary pages_3G Models" xfId="1359" xr:uid="{00000000-0005-0000-0000-00004E050000}"/>
    <cellStyle name="_PercentSpace_DCF Summary pages_FT-6June2001" xfId="1360" xr:uid="{00000000-0005-0000-0000-00004F050000}"/>
    <cellStyle name="_PercentSpace_DCF Summary pages_Jazztel model 16DP3-Exhibits" xfId="1361" xr:uid="{00000000-0005-0000-0000-000050050000}"/>
    <cellStyle name="_PercentSpace_DCF Summary pages_Jazztel model 16DP3-Exhibits_FT-6June2001" xfId="1362" xr:uid="{00000000-0005-0000-0000-000051050000}"/>
    <cellStyle name="_PercentSpace_DCF Summary pages_Jazztel model 16DP3-Exhibits_FT-6June2001_Telefonica Moviles" xfId="1363" xr:uid="{00000000-0005-0000-0000-000052050000}"/>
    <cellStyle name="_PercentSpace_DCF Summary pages_Jazztel model 16DP3-Exhibits_Orange-Mar01" xfId="1364" xr:uid="{00000000-0005-0000-0000-000053050000}"/>
    <cellStyle name="_PercentSpace_DCF Summary pages_Jazztel model 16DP3-Exhibits_Orange-May01" xfId="1365" xr:uid="{00000000-0005-0000-0000-000054050000}"/>
    <cellStyle name="_PercentSpace_DCF Summary pages_Jazztel model 16DP3-Exhibits_T_MOBIL2" xfId="1366" xr:uid="{00000000-0005-0000-0000-000055050000}"/>
    <cellStyle name="_PercentSpace_DCF Summary pages_Jazztel model 16DP3-Exhibits_T_MOBIL2_FT-6June2001" xfId="1367" xr:uid="{00000000-0005-0000-0000-000056050000}"/>
    <cellStyle name="_PercentSpace_DCF Summary pages_Jazztel model 16DP3-Exhibits_T_MOBIL2_FT-6June2001_1" xfId="1368" xr:uid="{00000000-0005-0000-0000-000057050000}"/>
    <cellStyle name="_PercentSpace_DCF Summary pages_Jazztel model 16DP3-Exhibits_T_MOBIL2_FT-6June2001_1_Telefonica Moviles" xfId="1369" xr:uid="{00000000-0005-0000-0000-000058050000}"/>
    <cellStyle name="_PercentSpace_DCF Summary pages_Jazztel model 16DP3-Exhibits_T_MOBIL2_Orange-May01" xfId="1370" xr:uid="{00000000-0005-0000-0000-000059050000}"/>
    <cellStyle name="_PercentSpace_DCF Summary pages_Jazztel model 16DP3-Exhibits_T_MOBIL2_Telefonica Moviles" xfId="1371" xr:uid="{00000000-0005-0000-0000-00005A050000}"/>
    <cellStyle name="_PercentSpace_DCF Summary pages_Jazztel model 16DP3-Exhibits_Telefonica Moviles" xfId="1372" xr:uid="{00000000-0005-0000-0000-00005B050000}"/>
    <cellStyle name="_PercentSpace_DCF Summary pages_Jazztel model 16DP3-Exhibits_TelenorInitiation-11Jan01" xfId="1373" xr:uid="{00000000-0005-0000-0000-00005C050000}"/>
    <cellStyle name="_PercentSpace_DCF Summary pages_Jazztel model 16DP3-Exhibits_TelenorWIPFeb01" xfId="1374" xr:uid="{00000000-0005-0000-0000-00005D050000}"/>
    <cellStyle name="_PercentSpace_DCF Summary pages_Jazztel model 18DP-exhibits" xfId="1375" xr:uid="{00000000-0005-0000-0000-00005E050000}"/>
    <cellStyle name="_PercentSpace_DCF Summary pages_Jazztel model 18DP-exhibits_3G Models" xfId="1376" xr:uid="{00000000-0005-0000-0000-00005F050000}"/>
    <cellStyle name="_PercentSpace_DCF Summary pages_Orange-May01" xfId="1377" xr:uid="{00000000-0005-0000-0000-000060050000}"/>
    <cellStyle name="_PercentSpace_DCF Summary pages_Telefonica Moviles" xfId="1378" xr:uid="{00000000-0005-0000-0000-000061050000}"/>
    <cellStyle name="_PercentSpace_Jazztel model 15-exhibits" xfId="1379" xr:uid="{00000000-0005-0000-0000-000062050000}"/>
    <cellStyle name="_PercentSpace_Jazztel model 15-exhibits bis" xfId="1380" xr:uid="{00000000-0005-0000-0000-000063050000}"/>
    <cellStyle name="_PercentSpace_Jazztel model 15-exhibits bis_FT-6June2001" xfId="1381" xr:uid="{00000000-0005-0000-0000-000064050000}"/>
    <cellStyle name="_PercentSpace_Jazztel model 15-exhibits bis_FT-6June2001_Telefonica Moviles" xfId="1382" xr:uid="{00000000-0005-0000-0000-000065050000}"/>
    <cellStyle name="_PercentSpace_Jazztel model 15-exhibits bis_Orange-Mar01" xfId="1383" xr:uid="{00000000-0005-0000-0000-000066050000}"/>
    <cellStyle name="_PercentSpace_Jazztel model 15-exhibits bis_Orange-May01" xfId="1384" xr:uid="{00000000-0005-0000-0000-000067050000}"/>
    <cellStyle name="_PercentSpace_Jazztel model 15-exhibits bis_T_MOBIL2" xfId="1385" xr:uid="{00000000-0005-0000-0000-000068050000}"/>
    <cellStyle name="_PercentSpace_Jazztel model 15-exhibits bis_T_MOBIL2_FT-6June2001" xfId="1386" xr:uid="{00000000-0005-0000-0000-000069050000}"/>
    <cellStyle name="_PercentSpace_Jazztel model 15-exhibits bis_T_MOBIL2_FT-6June2001_1" xfId="1387" xr:uid="{00000000-0005-0000-0000-00006A050000}"/>
    <cellStyle name="_PercentSpace_Jazztel model 15-exhibits bis_T_MOBIL2_FT-6June2001_1_Telefonica Moviles" xfId="1388" xr:uid="{00000000-0005-0000-0000-00006B050000}"/>
    <cellStyle name="_PercentSpace_Jazztel model 15-exhibits bis_T_MOBIL2_Orange-May01" xfId="1389" xr:uid="{00000000-0005-0000-0000-00006C050000}"/>
    <cellStyle name="_PercentSpace_Jazztel model 15-exhibits bis_T_MOBIL2_Telefonica Moviles" xfId="1390" xr:uid="{00000000-0005-0000-0000-00006D050000}"/>
    <cellStyle name="_PercentSpace_Jazztel model 15-exhibits bis_Telefonica Moviles" xfId="1391" xr:uid="{00000000-0005-0000-0000-00006E050000}"/>
    <cellStyle name="_PercentSpace_Jazztel model 15-exhibits bis_TelenorInitiation-11Jan01" xfId="1392" xr:uid="{00000000-0005-0000-0000-00006F050000}"/>
    <cellStyle name="_PercentSpace_Jazztel model 15-exhibits bis_TelenorWIPFeb01" xfId="1393" xr:uid="{00000000-0005-0000-0000-000070050000}"/>
    <cellStyle name="_PercentSpace_Jazztel model 15-exhibits_3G Models" xfId="1394" xr:uid="{00000000-0005-0000-0000-000071050000}"/>
    <cellStyle name="_PercentSpace_Jazztel model 15-exhibits_FT-6June2001" xfId="1395" xr:uid="{00000000-0005-0000-0000-000072050000}"/>
    <cellStyle name="_PercentSpace_Jazztel model 15-exhibits_Jazztel model 16DP3-Exhibits" xfId="1396" xr:uid="{00000000-0005-0000-0000-000073050000}"/>
    <cellStyle name="_PercentSpace_Jazztel model 15-exhibits_Jazztel model 16DP3-Exhibits_FT-6June2001" xfId="1397" xr:uid="{00000000-0005-0000-0000-000074050000}"/>
    <cellStyle name="_PercentSpace_Jazztel model 15-exhibits_Jazztel model 16DP3-Exhibits_FT-6June2001_Telefonica Moviles" xfId="1398" xr:uid="{00000000-0005-0000-0000-000075050000}"/>
    <cellStyle name="_PercentSpace_Jazztel model 15-exhibits_Jazztel model 16DP3-Exhibits_Orange-Mar01" xfId="1399" xr:uid="{00000000-0005-0000-0000-000076050000}"/>
    <cellStyle name="_PercentSpace_Jazztel model 15-exhibits_Jazztel model 16DP3-Exhibits_Orange-May01" xfId="1400" xr:uid="{00000000-0005-0000-0000-000077050000}"/>
    <cellStyle name="_PercentSpace_Jazztel model 15-exhibits_Jazztel model 16DP3-Exhibits_T_MOBIL2" xfId="1401" xr:uid="{00000000-0005-0000-0000-000078050000}"/>
    <cellStyle name="_PercentSpace_Jazztel model 15-exhibits_Jazztel model 16DP3-Exhibits_T_MOBIL2_FT-6June2001" xfId="1402" xr:uid="{00000000-0005-0000-0000-000079050000}"/>
    <cellStyle name="_PercentSpace_Jazztel model 15-exhibits_Jazztel model 16DP3-Exhibits_T_MOBIL2_FT-6June2001_1" xfId="1403" xr:uid="{00000000-0005-0000-0000-00007A050000}"/>
    <cellStyle name="_PercentSpace_Jazztel model 15-exhibits_Jazztel model 16DP3-Exhibits_T_MOBIL2_FT-6June2001_1_Telefonica Moviles" xfId="1404" xr:uid="{00000000-0005-0000-0000-00007B050000}"/>
    <cellStyle name="_PercentSpace_Jazztel model 15-exhibits_Jazztel model 16DP3-Exhibits_T_MOBIL2_Orange-May01" xfId="1405" xr:uid="{00000000-0005-0000-0000-00007C050000}"/>
    <cellStyle name="_PercentSpace_Jazztel model 15-exhibits_Jazztel model 16DP3-Exhibits_T_MOBIL2_Telefonica Moviles" xfId="1406" xr:uid="{00000000-0005-0000-0000-00007D050000}"/>
    <cellStyle name="_PercentSpace_Jazztel model 15-exhibits_Jazztel model 16DP3-Exhibits_Telefonica Moviles" xfId="1407" xr:uid="{00000000-0005-0000-0000-00007E050000}"/>
    <cellStyle name="_PercentSpace_Jazztel model 15-exhibits_Jazztel model 16DP3-Exhibits_TelenorInitiation-11Jan01" xfId="1408" xr:uid="{00000000-0005-0000-0000-00007F050000}"/>
    <cellStyle name="_PercentSpace_Jazztel model 15-exhibits_Jazztel model 16DP3-Exhibits_TelenorWIPFeb01" xfId="1409" xr:uid="{00000000-0005-0000-0000-000080050000}"/>
    <cellStyle name="_PercentSpace_Jazztel model 15-exhibits_Jazztel model 18DP-exhibits" xfId="1410" xr:uid="{00000000-0005-0000-0000-000081050000}"/>
    <cellStyle name="_PercentSpace_Jazztel model 15-exhibits_Jazztel model 18DP-exhibits_3G Models" xfId="1411" xr:uid="{00000000-0005-0000-0000-000082050000}"/>
    <cellStyle name="_PercentSpace_Jazztel model 15-exhibits_Orange-May01" xfId="1412" xr:uid="{00000000-0005-0000-0000-000083050000}"/>
    <cellStyle name="_PercentSpace_Jazztel model 15-exhibits_Telefonica Moviles" xfId="1413" xr:uid="{00000000-0005-0000-0000-000084050000}"/>
    <cellStyle name="_PercentSpace_Jazztel model 15-exhibits-Friso2" xfId="1414" xr:uid="{00000000-0005-0000-0000-000085050000}"/>
    <cellStyle name="_PercentSpace_Jazztel model 15-exhibits-Friso2_3G Models" xfId="1415" xr:uid="{00000000-0005-0000-0000-000086050000}"/>
    <cellStyle name="_PercentSpace_Jazztel model 15-exhibits-Friso2_FT-6June2001" xfId="1416" xr:uid="{00000000-0005-0000-0000-000087050000}"/>
    <cellStyle name="_PercentSpace_Jazztel model 15-exhibits-Friso2_Jazztel model 16DP3-Exhibits" xfId="1417" xr:uid="{00000000-0005-0000-0000-000088050000}"/>
    <cellStyle name="_PercentSpace_Jazztel model 15-exhibits-Friso2_Jazztel model 16DP3-Exhibits_FT-6June2001" xfId="1418" xr:uid="{00000000-0005-0000-0000-000089050000}"/>
    <cellStyle name="_PercentSpace_Jazztel model 15-exhibits-Friso2_Jazztel model 16DP3-Exhibits_FT-6June2001_Telefonica Moviles" xfId="1419" xr:uid="{00000000-0005-0000-0000-00008A050000}"/>
    <cellStyle name="_PercentSpace_Jazztel model 15-exhibits-Friso2_Jazztel model 16DP3-Exhibits_Orange-Mar01" xfId="1420" xr:uid="{00000000-0005-0000-0000-00008B050000}"/>
    <cellStyle name="_PercentSpace_Jazztel model 15-exhibits-Friso2_Jazztel model 16DP3-Exhibits_Orange-May01" xfId="1421" xr:uid="{00000000-0005-0000-0000-00008C050000}"/>
    <cellStyle name="_PercentSpace_Jazztel model 15-exhibits-Friso2_Jazztel model 16DP3-Exhibits_T_MOBIL2" xfId="1422" xr:uid="{00000000-0005-0000-0000-00008D050000}"/>
    <cellStyle name="_PercentSpace_Jazztel model 15-exhibits-Friso2_Jazztel model 16DP3-Exhibits_T_MOBIL2_FT-6June2001" xfId="1423" xr:uid="{00000000-0005-0000-0000-00008E050000}"/>
    <cellStyle name="_PercentSpace_Jazztel model 15-exhibits-Friso2_Jazztel model 16DP3-Exhibits_T_MOBIL2_FT-6June2001_1" xfId="1424" xr:uid="{00000000-0005-0000-0000-00008F050000}"/>
    <cellStyle name="_PercentSpace_Jazztel model 15-exhibits-Friso2_Jazztel model 16DP3-Exhibits_T_MOBIL2_FT-6June2001_1_Telefonica Moviles" xfId="1425" xr:uid="{00000000-0005-0000-0000-000090050000}"/>
    <cellStyle name="_PercentSpace_Jazztel model 15-exhibits-Friso2_Jazztel model 16DP3-Exhibits_T_MOBIL2_Orange-May01" xfId="1426" xr:uid="{00000000-0005-0000-0000-000091050000}"/>
    <cellStyle name="_PercentSpace_Jazztel model 15-exhibits-Friso2_Jazztel model 16DP3-Exhibits_T_MOBIL2_Telefonica Moviles" xfId="1427" xr:uid="{00000000-0005-0000-0000-000092050000}"/>
    <cellStyle name="_PercentSpace_Jazztel model 15-exhibits-Friso2_Jazztel model 16DP3-Exhibits_Telefonica Moviles" xfId="1428" xr:uid="{00000000-0005-0000-0000-000093050000}"/>
    <cellStyle name="_PercentSpace_Jazztel model 15-exhibits-Friso2_Jazztel model 16DP3-Exhibits_TelenorInitiation-11Jan01" xfId="1429" xr:uid="{00000000-0005-0000-0000-000094050000}"/>
    <cellStyle name="_PercentSpace_Jazztel model 15-exhibits-Friso2_Jazztel model 16DP3-Exhibits_TelenorWIPFeb01" xfId="1430" xr:uid="{00000000-0005-0000-0000-000095050000}"/>
    <cellStyle name="_PercentSpace_Jazztel model 15-exhibits-Friso2_Jazztel model 18DP-exhibits" xfId="1431" xr:uid="{00000000-0005-0000-0000-000096050000}"/>
    <cellStyle name="_PercentSpace_Jazztel model 15-exhibits-Friso2_Jazztel model 18DP-exhibits_3G Models" xfId="1432" xr:uid="{00000000-0005-0000-0000-000097050000}"/>
    <cellStyle name="_PercentSpace_Jazztel model 15-exhibits-Friso2_Orange-May01" xfId="1433" xr:uid="{00000000-0005-0000-0000-000098050000}"/>
    <cellStyle name="_PercentSpace_Jazztel model 15-exhibits-Friso2_Telefonica Moviles" xfId="1434" xr:uid="{00000000-0005-0000-0000-000099050000}"/>
    <cellStyle name="_PercentSpace_Jazztel model 16DP2-Exhibits" xfId="1435" xr:uid="{00000000-0005-0000-0000-00009A050000}"/>
    <cellStyle name="_PercentSpace_Jazztel model 16DP2-Exhibits_3G Models" xfId="1436" xr:uid="{00000000-0005-0000-0000-00009B050000}"/>
    <cellStyle name="_PercentSpace_Jazztel model 16DP3-Exhibits" xfId="1437" xr:uid="{00000000-0005-0000-0000-00009C050000}"/>
    <cellStyle name="_PercentSpace_Jazztel model 16DP3-Exhibits_3G Models" xfId="1438" xr:uid="{00000000-0005-0000-0000-00009D050000}"/>
    <cellStyle name="_PercentSpace_Presentation pricing_datasul_support pós oferta_08 16 2006" xfId="1439" xr:uid="{00000000-0005-0000-0000-00009E050000}"/>
    <cellStyle name="_PercentSpace_t-mobile Sep 2003" xfId="1440" xr:uid="{00000000-0005-0000-0000-00009F050000}"/>
    <cellStyle name="_PLANEJAMENTO 2006" xfId="1441" xr:uid="{00000000-0005-0000-0000-0000A0050000}"/>
    <cellStyle name="_Preço Açucar Alcool e da Cana Abr10" xfId="1442" xr:uid="{00000000-0005-0000-0000-0000A1050000}"/>
    <cellStyle name="_Presentation pricing_datasul_support pós oferta_08 16 2006" xfId="1443" xr:uid="{00000000-0005-0000-0000-0000A2050000}"/>
    <cellStyle name="_Prp5_ Bond_Prices" xfId="1444" xr:uid="{00000000-0005-0000-0000-0000A3050000}"/>
    <cellStyle name="_PTinp" xfId="1445" xr:uid="{00000000-0005-0000-0000-0000A4050000}"/>
    <cellStyle name="_Q2 2004" xfId="1446" xr:uid="{00000000-0005-0000-0000-0000A5050000}"/>
    <cellStyle name="_Qa" xfId="1447" xr:uid="{00000000-0005-0000-0000-0000A6050000}"/>
    <cellStyle name="_Qb" xfId="1448" xr:uid="{00000000-0005-0000-0000-0000A7050000}"/>
    <cellStyle name="_Raw Data" xfId="1449" xr:uid="{00000000-0005-0000-0000-0000A8050000}"/>
    <cellStyle name="_Receita_Total_2007" xfId="1450" xr:uid="{00000000-0005-0000-0000-0000A9050000}"/>
    <cellStyle name="_Request forecasts analysts Q105" xfId="1451" xr:uid="{00000000-0005-0000-0000-0000AA050000}"/>
    <cellStyle name="_Request forecasts analysts Q4041" xfId="1452" xr:uid="{00000000-0005-0000-0000-0000AB050000}"/>
    <cellStyle name="_Reuters Strip Curve" xfId="1453" xr:uid="{00000000-0005-0000-0000-0000AC050000}"/>
    <cellStyle name="_risk" xfId="1454" xr:uid="{00000000-0005-0000-0000-0000AD050000}"/>
    <cellStyle name="_S&amp;T Sheet" xfId="1455" xr:uid="{00000000-0005-0000-0000-0000AE050000}"/>
    <cellStyle name="_SACs" xfId="1456" xr:uid="{00000000-0005-0000-0000-0000AF050000}"/>
    <cellStyle name="_Services revenues" xfId="1457" xr:uid="{00000000-0005-0000-0000-0000B0050000}"/>
    <cellStyle name="_Sheet1" xfId="1458" xr:uid="{00000000-0005-0000-0000-0000B1050000}"/>
    <cellStyle name="_SOBRAS98" xfId="1459" xr:uid="{00000000-0005-0000-0000-0000B2050000}"/>
    <cellStyle name="_SpecialBonds" xfId="1460" xr:uid="{00000000-0005-0000-0000-0000B3050000}"/>
    <cellStyle name="_SubHeading" xfId="1461" xr:uid="{00000000-0005-0000-0000-0000B4050000}"/>
    <cellStyle name="_SubHeading_16 Detail of Key Metrics_mario marco" xfId="1462" xr:uid="{00000000-0005-0000-0000-0000B5050000}"/>
    <cellStyle name="_SubHeading_Amazonia DCF v1 (4 13 06)" xfId="1463" xr:uid="{00000000-0005-0000-0000-0000B6050000}"/>
    <cellStyle name="_SubHeading_bls roic" xfId="1464" xr:uid="{00000000-0005-0000-0000-0000B7050000}"/>
    <cellStyle name="_SubHeading_Broadband Comps" xfId="1465" xr:uid="{00000000-0005-0000-0000-0000B8050000}"/>
    <cellStyle name="_SubHeading_Presentation pricing_datasul_support pós oferta_08 16 2006" xfId="1466" xr:uid="{00000000-0005-0000-0000-0000B9050000}"/>
    <cellStyle name="_SubHeading_prestemp" xfId="1467" xr:uid="{00000000-0005-0000-0000-0000BA050000}"/>
    <cellStyle name="_SubHeading_prestemp_Samba DCF v25 (New Business Plan) 2003" xfId="1468" xr:uid="{00000000-0005-0000-0000-0000BB050000}"/>
    <cellStyle name="_SubHeading_Q" xfId="1469" xr:uid="{00000000-0005-0000-0000-0000BC050000}"/>
    <cellStyle name="_SubHeading_q - new guidance" xfId="1470" xr:uid="{00000000-0005-0000-0000-0000BD050000}"/>
    <cellStyle name="_SubHeading_q - valuation" xfId="1471" xr:uid="{00000000-0005-0000-0000-0000BE050000}"/>
    <cellStyle name="_SubHeading_Telemig DCF 2.19.06 v2" xfId="1472" xr:uid="{00000000-0005-0000-0000-0000BF050000}"/>
    <cellStyle name="_Subscribers" xfId="1473" xr:uid="{00000000-0005-0000-0000-0000C0050000}"/>
    <cellStyle name="_suporte_São Martinho_Avaliação Preliminar_A" xfId="1474" xr:uid="{00000000-0005-0000-0000-0000C1050000}"/>
    <cellStyle name="_SWinp" xfId="1475" xr:uid="{00000000-0005-0000-0000-0000C2050000}"/>
    <cellStyle name="_SYN FX" xfId="1476" xr:uid="{00000000-0005-0000-0000-0000C3050000}"/>
    <cellStyle name="_TabExport" xfId="1477" xr:uid="{00000000-0005-0000-0000-0000C4050000}"/>
    <cellStyle name="_Table" xfId="1478" xr:uid="{00000000-0005-0000-0000-0000C5050000}"/>
    <cellStyle name="_Table_08 Socrates DCF and IRR Analysis" xfId="1479" xr:uid="{00000000-0005-0000-0000-0000C6050000}"/>
    <cellStyle name="_Table_Amazonia DCF v1 (4 13 06)" xfId="1480" xr:uid="{00000000-0005-0000-0000-0000C7050000}"/>
    <cellStyle name="_Table_bls roic" xfId="1481" xr:uid="{00000000-0005-0000-0000-0000C8050000}"/>
    <cellStyle name="_Table_Book1" xfId="1482" xr:uid="{00000000-0005-0000-0000-0000C9050000}"/>
    <cellStyle name="_Table_Broadband Comps" xfId="1483" xr:uid="{00000000-0005-0000-0000-0000CA050000}"/>
    <cellStyle name="_Table_Presentation pricing_datasul_support pós oferta_08 16 2006" xfId="1484" xr:uid="{00000000-0005-0000-0000-0000CB050000}"/>
    <cellStyle name="_Table_Q" xfId="1485" xr:uid="{00000000-0005-0000-0000-0000CC050000}"/>
    <cellStyle name="_Table_q - new guidance" xfId="1486" xr:uid="{00000000-0005-0000-0000-0000CD050000}"/>
    <cellStyle name="_Table_q - valuation" xfId="1487" xr:uid="{00000000-0005-0000-0000-0000CE050000}"/>
    <cellStyle name="_Table_Samba DCF v25 (New Business Plan) 2003" xfId="1488" xr:uid="{00000000-0005-0000-0000-0000CF050000}"/>
    <cellStyle name="_Table_Telemig DCF 2.19.06 v2" xfId="1489" xr:uid="{00000000-0005-0000-0000-0000D0050000}"/>
    <cellStyle name="_TableHead" xfId="1490" xr:uid="{00000000-0005-0000-0000-0000D1050000}"/>
    <cellStyle name="_TableHead_16 Detail of Key Metrics_mario marco" xfId="1491" xr:uid="{00000000-0005-0000-0000-0000D2050000}"/>
    <cellStyle name="_TableHead_Amazonia DCF v1 (4 13 06)" xfId="1492" xr:uid="{00000000-0005-0000-0000-0000D3050000}"/>
    <cellStyle name="_TableHead_bls roic" xfId="1493" xr:uid="{00000000-0005-0000-0000-0000D4050000}"/>
    <cellStyle name="_TableHead_Broadband Comps" xfId="1494" xr:uid="{00000000-0005-0000-0000-0000D5050000}"/>
    <cellStyle name="_TableHead_Presentation pricing_datasul_support pós oferta_08 16 2006" xfId="1495" xr:uid="{00000000-0005-0000-0000-0000D6050000}"/>
    <cellStyle name="_TableHead_Q" xfId="1496" xr:uid="{00000000-0005-0000-0000-0000D7050000}"/>
    <cellStyle name="_TableHead_q - new guidance" xfId="1497" xr:uid="{00000000-0005-0000-0000-0000D8050000}"/>
    <cellStyle name="_TableHead_q - valuation" xfId="1498" xr:uid="{00000000-0005-0000-0000-0000D9050000}"/>
    <cellStyle name="_TableHead_Telemig DCF 2.19.06 v2" xfId="1499" xr:uid="{00000000-0005-0000-0000-0000DA050000}"/>
    <cellStyle name="_TableRowBorder" xfId="1500" xr:uid="{00000000-0005-0000-0000-0000DB050000}"/>
    <cellStyle name="_TableRowHead" xfId="1501" xr:uid="{00000000-0005-0000-0000-0000DC050000}"/>
    <cellStyle name="_TableRowHead_Amazonia DCF v1 (4 13 06)" xfId="1502" xr:uid="{00000000-0005-0000-0000-0000DD050000}"/>
    <cellStyle name="_TableRowHead_bls roic" xfId="1503" xr:uid="{00000000-0005-0000-0000-0000DE050000}"/>
    <cellStyle name="_TableRowHead_Broadband Comps" xfId="1504" xr:uid="{00000000-0005-0000-0000-0000DF050000}"/>
    <cellStyle name="_TableRowHead_Presentation pricing_datasul_support pós oferta_08 16 2006" xfId="1505" xr:uid="{00000000-0005-0000-0000-0000E0050000}"/>
    <cellStyle name="_TableRowHead_Q" xfId="1506" xr:uid="{00000000-0005-0000-0000-0000E1050000}"/>
    <cellStyle name="_TableRowHead_q - new guidance" xfId="1507" xr:uid="{00000000-0005-0000-0000-0000E2050000}"/>
    <cellStyle name="_TableRowHead_q - valuation" xfId="1508" xr:uid="{00000000-0005-0000-0000-0000E3050000}"/>
    <cellStyle name="_TableRowHead_Telemig DCF 2.19.06 v2" xfId="1509" xr:uid="{00000000-0005-0000-0000-0000E4050000}"/>
    <cellStyle name="_TableSuperHead" xfId="1510" xr:uid="{00000000-0005-0000-0000-0000E5050000}"/>
    <cellStyle name="_TableSuperHead_08 Socrates DCF and IRR Analysis" xfId="1511" xr:uid="{00000000-0005-0000-0000-0000E6050000}"/>
    <cellStyle name="_TableSuperHead_Amazonia DCF v1 (4 13 06)" xfId="1512" xr:uid="{00000000-0005-0000-0000-0000E7050000}"/>
    <cellStyle name="_TableSuperHead_bls roic" xfId="1513" xr:uid="{00000000-0005-0000-0000-0000E8050000}"/>
    <cellStyle name="_TableSuperHead_Book1" xfId="1514" xr:uid="{00000000-0005-0000-0000-0000E9050000}"/>
    <cellStyle name="_TableSuperHead_Broadband Comps" xfId="1515" xr:uid="{00000000-0005-0000-0000-0000EA050000}"/>
    <cellStyle name="_TableSuperHead_Presentation pricing_datasul_support pós oferta_08 16 2006" xfId="1516" xr:uid="{00000000-0005-0000-0000-0000EB050000}"/>
    <cellStyle name="_TableSuperHead_Q" xfId="1517" xr:uid="{00000000-0005-0000-0000-0000EC050000}"/>
    <cellStyle name="_TableSuperHead_q - new guidance" xfId="1518" xr:uid="{00000000-0005-0000-0000-0000ED050000}"/>
    <cellStyle name="_TableSuperHead_q - valuation" xfId="1519" xr:uid="{00000000-0005-0000-0000-0000EE050000}"/>
    <cellStyle name="_TableSuperHead_Samba DCF v25 (New Business Plan) 2003" xfId="1520" xr:uid="{00000000-0005-0000-0000-0000EF050000}"/>
    <cellStyle name="_TableSuperHead_Telemig DCF 2.19.06 v2" xfId="1521" xr:uid="{00000000-0005-0000-0000-0000F0050000}"/>
    <cellStyle name="_TAinp" xfId="1522" xr:uid="{00000000-0005-0000-0000-0000F1050000}"/>
    <cellStyle name="_Terna_IPO_Valuation_CIRCULAR_Oct06_D" xfId="1523" xr:uid="{00000000-0005-0000-0000-0000F2050000}"/>
    <cellStyle name="_TURKEYBALANCESHEET" xfId="1524" xr:uid="{00000000-0005-0000-0000-0000F3050000}"/>
    <cellStyle name="_Valuation_support" xfId="1525" xr:uid="{00000000-0005-0000-0000-0000F4050000}"/>
    <cellStyle name="_WACC with Option Table_b" xfId="1526" xr:uid="{00000000-0005-0000-0000-0000F5050000}"/>
    <cellStyle name="_Worksheet in (C) A 5410 ESTOQUES Combined Leadsheet - CIAO" xfId="1527" xr:uid="{00000000-0005-0000-0000-0000F6050000}"/>
    <cellStyle name="_Worksheet in (C) A 5410 ESTOQUES Combined Leadsheet - CIAO_DFs Usina Santa Luiza Dez 2009" xfId="1528" xr:uid="{00000000-0005-0000-0000-0000F7050000}"/>
    <cellStyle name="_Worksheet in (C) A 5410 ESTOQUES Combined Leadsheet - CIAO_Monte Sereno Dezembro 2008" xfId="1529" xr:uid="{00000000-0005-0000-0000-0000F8050000}"/>
    <cellStyle name="_Worksheet in (C) A 5410 ESTOQUES Combined Leadsheet - CIAO_Paramirim DFs Dezembro 2009" xfId="1530" xr:uid="{00000000-0005-0000-0000-0000F9050000}"/>
    <cellStyle name="_Worksheet in (C) A 6310 Empréstimos e Financiamentos Combined Leadsheet - CIAO" xfId="1531" xr:uid="{00000000-0005-0000-0000-0000FA050000}"/>
    <cellStyle name="_Worksheet in (C) A 6310 Empréstimos e Financiamentos Combined Leadsheet - CIAO_DFs Usina Santa Luiza Dez 2009" xfId="1532" xr:uid="{00000000-0005-0000-0000-0000FB050000}"/>
    <cellStyle name="_Worksheet in (C) A 6310 Empréstimos e Financiamentos Combined Leadsheet - CIAO_Monte Sereno Dezembro 2008" xfId="1533" xr:uid="{00000000-0005-0000-0000-0000FC050000}"/>
    <cellStyle name="_Worksheet in (C) A 6310 Empréstimos e Financiamentos Combined Leadsheet - CIAO_Paramirim DFs Dezembro 2009" xfId="1534" xr:uid="{00000000-0005-0000-0000-0000FD050000}"/>
    <cellStyle name="_Worksheet in (C) B 6310 Empréstimos e Financiamentos Combined Leadsheet - USM" xfId="1535" xr:uid="{00000000-0005-0000-0000-0000FE050000}"/>
    <cellStyle name="_Worksheet in (C) B 6310 Empréstimos e Financiamentos Combined Leadsheet - USM_DFs Usina Santa Luiza Dez 2009" xfId="1536" xr:uid="{00000000-0005-0000-0000-0000FF050000}"/>
    <cellStyle name="_Worksheet in (C) B 6310 Empréstimos e Financiamentos Combined Leadsheet - USM_Monte Sereno Dezembro 2008" xfId="1537" xr:uid="{00000000-0005-0000-0000-000000060000}"/>
    <cellStyle name="_Worksheet in (C) B 6310 Empréstimos e Financiamentos Combined Leadsheet - USM_Paramirim DFs Dezembro 2009" xfId="1538" xr:uid="{00000000-0005-0000-0000-000001060000}"/>
    <cellStyle name="_Xx" xfId="1539" xr:uid="{00000000-0005-0000-0000-000002060000}"/>
    <cellStyle name="_Xx_~temp~014017642a" xfId="1540" xr:uid="{00000000-0005-0000-0000-000003060000}"/>
    <cellStyle name="_Xx_~temp~014017642a_1" xfId="1541" xr:uid="{00000000-0005-0000-0000-000004060000}"/>
    <cellStyle name="_Xx_~temp~045352757a" xfId="1542" xr:uid="{00000000-0005-0000-0000-000005060000}"/>
    <cellStyle name="_Xx_~temp~301948011a" xfId="1543" xr:uid="{00000000-0005-0000-0000-000006060000}"/>
    <cellStyle name="_Xx_~temp~301948011a_1" xfId="1544" xr:uid="{00000000-0005-0000-0000-000007060000}"/>
    <cellStyle name="_Xx_~temp~579518616a" xfId="1545" xr:uid="{00000000-0005-0000-0000-000008060000}"/>
    <cellStyle name="_Xx_~temp~579518616a_1" xfId="1546" xr:uid="{00000000-0005-0000-0000-000009060000}"/>
    <cellStyle name="_Xx_~temp~705547512a" xfId="1547" xr:uid="{00000000-0005-0000-0000-00000A060000}"/>
    <cellStyle name="_Xx_~temp~705547512a_1" xfId="1548" xr:uid="{00000000-0005-0000-0000-00000B060000}"/>
    <cellStyle name="_Xx_~temp~814490020a" xfId="1549" xr:uid="{00000000-0005-0000-0000-00000C060000}"/>
    <cellStyle name="_Xx_~temp~814490020a_1" xfId="1550" xr:uid="{00000000-0005-0000-0000-00000D060000}"/>
    <cellStyle name="_Xx_~temp~862619340a" xfId="1551" xr:uid="{00000000-0005-0000-0000-00000E060000}"/>
    <cellStyle name="_Xx_A -  Config" xfId="1552" xr:uid="{00000000-0005-0000-0000-00000F060000}"/>
    <cellStyle name="_Xx_A - Misc" xfId="1553" xr:uid="{00000000-0005-0000-0000-000010060000}"/>
    <cellStyle name="_Xx_Ac" xfId="1554" xr:uid="{00000000-0005-0000-0000-000011060000}"/>
    <cellStyle name="_Xx_ARCDV01_New" xfId="1555" xr:uid="{00000000-0005-0000-0000-000012060000}"/>
    <cellStyle name="_Xx_ArvindReutersCurvesxls2" xfId="1556" xr:uid="{00000000-0005-0000-0000-000013060000}"/>
    <cellStyle name="_Xx_base" xfId="1557" xr:uid="{00000000-0005-0000-0000-000014060000}"/>
    <cellStyle name="_Xx_baseFxVol" xfId="1558" xr:uid="{00000000-0005-0000-0000-000015060000}"/>
    <cellStyle name="_Xx_baseProductControl" xfId="1559" xr:uid="{00000000-0005-0000-0000-000016060000}"/>
    <cellStyle name="_Xx_Bn" xfId="1560" xr:uid="{00000000-0005-0000-0000-000017060000}"/>
    <cellStyle name="_Xx_By" xfId="1561" xr:uid="{00000000-0005-0000-0000-000018060000}"/>
    <cellStyle name="_Xx_Bz" xfId="1562" xr:uid="{00000000-0005-0000-0000-000019060000}"/>
    <cellStyle name="_Xx_Bz_1" xfId="1563" xr:uid="{00000000-0005-0000-0000-00001A060000}"/>
    <cellStyle name="_Xx_Ca" xfId="1564" xr:uid="{00000000-0005-0000-0000-00001B060000}"/>
    <cellStyle name="_Xx_Cf" xfId="1565" xr:uid="{00000000-0005-0000-0000-00001C060000}"/>
    <cellStyle name="_Xx_ENAP" xfId="1566" xr:uid="{00000000-0005-0000-0000-00001D060000}"/>
    <cellStyle name="_Xx_Posicao IPCA" xfId="1567" xr:uid="{00000000-0005-0000-0000-00001E060000}"/>
    <cellStyle name="_Xx_Sms" xfId="1568" xr:uid="{00000000-0005-0000-0000-00001F060000}"/>
    <cellStyle name="_Xx_temp705547512a" xfId="1569" xr:uid="{00000000-0005-0000-0000-000020060000}"/>
    <cellStyle name="_Xx_Xx" xfId="1570" xr:uid="{00000000-0005-0000-0000-000021060000}"/>
    <cellStyle name="_Xx_Yc" xfId="1571" xr:uid="{00000000-0005-0000-0000-000022060000}"/>
    <cellStyle name="_Xy" xfId="1572" xr:uid="{00000000-0005-0000-0000-000023060000}"/>
    <cellStyle name="_Ya" xfId="1573" xr:uid="{00000000-0005-0000-0000-000024060000}"/>
    <cellStyle name="_Ya_1" xfId="1574" xr:uid="{00000000-0005-0000-0000-000025060000}"/>
    <cellStyle name="_Yn" xfId="1575" xr:uid="{00000000-0005-0000-0000-000026060000}"/>
    <cellStyle name="_Z_FRONT" xfId="1576" xr:uid="{00000000-0005-0000-0000-000027060000}"/>
    <cellStyle name="_Za" xfId="1577" xr:uid="{00000000-0005-0000-0000-000028060000}"/>
    <cellStyle name="_Zz" xfId="1578" xr:uid="{00000000-0005-0000-0000-000029060000}"/>
    <cellStyle name="£" xfId="1579" xr:uid="{00000000-0005-0000-0000-00002A060000}"/>
    <cellStyle name="£ BP" xfId="1580" xr:uid="{00000000-0005-0000-0000-00002B060000}"/>
    <cellStyle name="£ BP 2" xfId="1581" xr:uid="{00000000-0005-0000-0000-00002C060000}"/>
    <cellStyle name="¤@¯ë_Sheet1 (2)" xfId="1582" xr:uid="{00000000-0005-0000-0000-00002D060000}"/>
    <cellStyle name="¥ JY" xfId="1583" xr:uid="{00000000-0005-0000-0000-00002E060000}"/>
    <cellStyle name="¥ JY 2" xfId="1584" xr:uid="{00000000-0005-0000-0000-00002F060000}"/>
    <cellStyle name="€" xfId="1585" xr:uid="{00000000-0005-0000-0000-000030060000}"/>
    <cellStyle name="=C:\WINDOWS\SYSTEM32\COMMAND.COM" xfId="1586" xr:uid="{00000000-0005-0000-0000-000031060000}"/>
    <cellStyle name="=C:\WINNT35\SYSTEM32\COMMAND.COM" xfId="1587" xr:uid="{00000000-0005-0000-0000-000032060000}"/>
    <cellStyle name="§Q\?1@" xfId="1588" xr:uid="{00000000-0005-0000-0000-000033060000}"/>
    <cellStyle name="§Q\òm1@À" xfId="1589" xr:uid="{00000000-0005-0000-0000-000034060000}"/>
    <cellStyle name="•W€_GE 3 MINIMUM" xfId="1590" xr:uid="{00000000-0005-0000-0000-000035060000}"/>
    <cellStyle name="•W_GE 3 MINIMUM" xfId="1591" xr:uid="{00000000-0005-0000-0000-000036060000}"/>
    <cellStyle name="0" xfId="1592" xr:uid="{00000000-0005-0000-0000-000037060000}"/>
    <cellStyle name="0.0" xfId="1593" xr:uid="{00000000-0005-0000-0000-000038060000}"/>
    <cellStyle name="0.0 x" xfId="1594" xr:uid="{00000000-0005-0000-0000-000039060000}"/>
    <cellStyle name="0.0_Dist Comps 6-26-06" xfId="1595" xr:uid="{00000000-0005-0000-0000-00003A060000}"/>
    <cellStyle name="0.00" xfId="1596" xr:uid="{00000000-0005-0000-0000-00003B060000}"/>
    <cellStyle name="0.0x" xfId="1597" xr:uid="{00000000-0005-0000-0000-00003C060000}"/>
    <cellStyle name="0000" xfId="1598" xr:uid="{00000000-0005-0000-0000-00003D060000}"/>
    <cellStyle name="0000 2" xfId="1599" xr:uid="{00000000-0005-0000-0000-00003E060000}"/>
    <cellStyle name="000000" xfId="1600" xr:uid="{00000000-0005-0000-0000-00003F060000}"/>
    <cellStyle name="000000 2" xfId="1601" xr:uid="{00000000-0005-0000-0000-000040060000}"/>
    <cellStyle name="1" xfId="1602" xr:uid="{00000000-0005-0000-0000-000041060000}"/>
    <cellStyle name="1 decimal" xfId="1603" xr:uid="{00000000-0005-0000-0000-000042060000}"/>
    <cellStyle name="1,comma" xfId="1604" xr:uid="{00000000-0005-0000-0000-000043060000}"/>
    <cellStyle name="1.1" xfId="1605" xr:uid="{00000000-0005-0000-0000-000044060000}"/>
    <cellStyle name="1.1 2" xfId="1606" xr:uid="{00000000-0005-0000-0000-000045060000}"/>
    <cellStyle name="1.10" xfId="1607" xr:uid="{00000000-0005-0000-0000-000046060000}"/>
    <cellStyle name="1.10 2" xfId="1608" xr:uid="{00000000-0005-0000-0000-000047060000}"/>
    <cellStyle name="1_09.08.03_Wizard_A" xfId="1609" xr:uid="{00000000-0005-0000-0000-000048060000}"/>
    <cellStyle name="1_09.08.03_Wizard_Meeting FINAL HC Model" xfId="1610" xr:uid="{00000000-0005-0000-0000-000049060000}"/>
    <cellStyle name="1_Bompreco model 9-9-03" xfId="1611" xr:uid="{00000000-0005-0000-0000-00004A060000}"/>
    <cellStyle name="1_G. Barbosa model 9-9-03" xfId="1612" xr:uid="{00000000-0005-0000-0000-00004B060000}"/>
    <cellStyle name="1_IRR Calculation for Brazil Retail Assets (Perp)" xfId="1613" xr:uid="{00000000-0005-0000-0000-00004C060000}"/>
    <cellStyle name="2 decimal" xfId="1614" xr:uid="{00000000-0005-0000-0000-00004D060000}"/>
    <cellStyle name="20% - Accent1" xfId="1615" xr:uid="{00000000-0005-0000-0000-00004E060000}"/>
    <cellStyle name="20% - Accent1 2" xfId="1616" xr:uid="{00000000-0005-0000-0000-00004F060000}"/>
    <cellStyle name="20% - Accent2" xfId="1617" xr:uid="{00000000-0005-0000-0000-000050060000}"/>
    <cellStyle name="20% - Accent2 2" xfId="1618" xr:uid="{00000000-0005-0000-0000-000051060000}"/>
    <cellStyle name="20% - Accent3" xfId="1619" xr:uid="{00000000-0005-0000-0000-000052060000}"/>
    <cellStyle name="20% - Accent3 2" xfId="1620" xr:uid="{00000000-0005-0000-0000-000053060000}"/>
    <cellStyle name="20% - Accent4" xfId="1621" xr:uid="{00000000-0005-0000-0000-000054060000}"/>
    <cellStyle name="20% - Accent4 2" xfId="1622" xr:uid="{00000000-0005-0000-0000-000055060000}"/>
    <cellStyle name="20% - Accent5" xfId="1623" xr:uid="{00000000-0005-0000-0000-000056060000}"/>
    <cellStyle name="20% - Accent5 2" xfId="1624" xr:uid="{00000000-0005-0000-0000-000057060000}"/>
    <cellStyle name="20% - Accent6" xfId="1625" xr:uid="{00000000-0005-0000-0000-000058060000}"/>
    <cellStyle name="20% - Accent6 2" xfId="1626" xr:uid="{00000000-0005-0000-0000-000059060000}"/>
    <cellStyle name="20% - Ênfase1" xfId="1627" builtinId="30" customBuiltin="1"/>
    <cellStyle name="20% - Ênfase1 2" xfId="1628" xr:uid="{00000000-0005-0000-0000-00005B060000}"/>
    <cellStyle name="20% - Ênfase1 2 2" xfId="1629" xr:uid="{00000000-0005-0000-0000-00005C060000}"/>
    <cellStyle name="20% - Ênfase1 2 2 2" xfId="1630" xr:uid="{00000000-0005-0000-0000-00005D060000}"/>
    <cellStyle name="20% - Ênfase1 2 2 2 2" xfId="1631" xr:uid="{00000000-0005-0000-0000-00005E060000}"/>
    <cellStyle name="20% - Ênfase1 2 2 3" xfId="1632" xr:uid="{00000000-0005-0000-0000-00005F060000}"/>
    <cellStyle name="20% - Ênfase1 2 3" xfId="1633" xr:uid="{00000000-0005-0000-0000-000060060000}"/>
    <cellStyle name="20% - Ênfase1 2 3 2" xfId="1634" xr:uid="{00000000-0005-0000-0000-000061060000}"/>
    <cellStyle name="20% - Ênfase1 2 4" xfId="1635" xr:uid="{00000000-0005-0000-0000-000062060000}"/>
    <cellStyle name="20% - Ênfase1 2_Base_Total" xfId="1636" xr:uid="{00000000-0005-0000-0000-000063060000}"/>
    <cellStyle name="20% - Ênfase1 3" xfId="1637" xr:uid="{00000000-0005-0000-0000-000064060000}"/>
    <cellStyle name="20% - Ênfase1 3 2" xfId="1638" xr:uid="{00000000-0005-0000-0000-000065060000}"/>
    <cellStyle name="20% - Ênfase1 3 2 2" xfId="1639" xr:uid="{00000000-0005-0000-0000-000066060000}"/>
    <cellStyle name="20% - Ênfase1 3 3" xfId="1640" xr:uid="{00000000-0005-0000-0000-000067060000}"/>
    <cellStyle name="20% - Ênfase1 4" xfId="1641" xr:uid="{00000000-0005-0000-0000-000068060000}"/>
    <cellStyle name="20% - Ênfase1 4 2" xfId="1642" xr:uid="{00000000-0005-0000-0000-000069060000}"/>
    <cellStyle name="20% - Ênfase1 4 2 2" xfId="1643" xr:uid="{00000000-0005-0000-0000-00006A060000}"/>
    <cellStyle name="20% - Ênfase1 4 3" xfId="1644" xr:uid="{00000000-0005-0000-0000-00006B060000}"/>
    <cellStyle name="20% - Ênfase2" xfId="1645" builtinId="34" customBuiltin="1"/>
    <cellStyle name="20% - Ênfase2 2" xfId="1646" xr:uid="{00000000-0005-0000-0000-00006D060000}"/>
    <cellStyle name="20% - Ênfase2 2 2" xfId="1647" xr:uid="{00000000-0005-0000-0000-00006E060000}"/>
    <cellStyle name="20% - Ênfase2 2 2 2" xfId="1648" xr:uid="{00000000-0005-0000-0000-00006F060000}"/>
    <cellStyle name="20% - Ênfase2 2 2 2 2" xfId="1649" xr:uid="{00000000-0005-0000-0000-000070060000}"/>
    <cellStyle name="20% - Ênfase2 2 2 3" xfId="1650" xr:uid="{00000000-0005-0000-0000-000071060000}"/>
    <cellStyle name="20% - Ênfase2 2 3" xfId="1651" xr:uid="{00000000-0005-0000-0000-000072060000}"/>
    <cellStyle name="20% - Ênfase2 2 3 2" xfId="1652" xr:uid="{00000000-0005-0000-0000-000073060000}"/>
    <cellStyle name="20% - Ênfase2 2 4" xfId="1653" xr:uid="{00000000-0005-0000-0000-000074060000}"/>
    <cellStyle name="20% - Ênfase2 2_Base_Total" xfId="1654" xr:uid="{00000000-0005-0000-0000-000075060000}"/>
    <cellStyle name="20% - Ênfase2 3" xfId="1655" xr:uid="{00000000-0005-0000-0000-000076060000}"/>
    <cellStyle name="20% - Ênfase2 3 2" xfId="1656" xr:uid="{00000000-0005-0000-0000-000077060000}"/>
    <cellStyle name="20% - Ênfase2 3 2 2" xfId="1657" xr:uid="{00000000-0005-0000-0000-000078060000}"/>
    <cellStyle name="20% - Ênfase2 3 3" xfId="1658" xr:uid="{00000000-0005-0000-0000-000079060000}"/>
    <cellStyle name="20% - Ênfase2 4" xfId="1659" xr:uid="{00000000-0005-0000-0000-00007A060000}"/>
    <cellStyle name="20% - Ênfase2 4 2" xfId="1660" xr:uid="{00000000-0005-0000-0000-00007B060000}"/>
    <cellStyle name="20% - Ênfase2 4 2 2" xfId="1661" xr:uid="{00000000-0005-0000-0000-00007C060000}"/>
    <cellStyle name="20% - Ênfase2 4 3" xfId="1662" xr:uid="{00000000-0005-0000-0000-00007D060000}"/>
    <cellStyle name="20% - Ênfase3" xfId="1663" builtinId="38" customBuiltin="1"/>
    <cellStyle name="20% - Ênfase3 2" xfId="1664" xr:uid="{00000000-0005-0000-0000-00007F060000}"/>
    <cellStyle name="20% - Ênfase3 2 2" xfId="1665" xr:uid="{00000000-0005-0000-0000-000080060000}"/>
    <cellStyle name="20% - Ênfase3 2 2 2" xfId="1666" xr:uid="{00000000-0005-0000-0000-000081060000}"/>
    <cellStyle name="20% - Ênfase3 2 2 2 2" xfId="1667" xr:uid="{00000000-0005-0000-0000-000082060000}"/>
    <cellStyle name="20% - Ênfase3 2 2 3" xfId="1668" xr:uid="{00000000-0005-0000-0000-000083060000}"/>
    <cellStyle name="20% - Ênfase3 2 3" xfId="1669" xr:uid="{00000000-0005-0000-0000-000084060000}"/>
    <cellStyle name="20% - Ênfase3 2 3 2" xfId="1670" xr:uid="{00000000-0005-0000-0000-000085060000}"/>
    <cellStyle name="20% - Ênfase3 2 4" xfId="1671" xr:uid="{00000000-0005-0000-0000-000086060000}"/>
    <cellStyle name="20% - Ênfase3 2_Base_Total" xfId="1672" xr:uid="{00000000-0005-0000-0000-000087060000}"/>
    <cellStyle name="20% - Ênfase3 3" xfId="1673" xr:uid="{00000000-0005-0000-0000-000088060000}"/>
    <cellStyle name="20% - Ênfase3 3 2" xfId="1674" xr:uid="{00000000-0005-0000-0000-000089060000}"/>
    <cellStyle name="20% - Ênfase3 3 2 2" xfId="1675" xr:uid="{00000000-0005-0000-0000-00008A060000}"/>
    <cellStyle name="20% - Ênfase3 3 3" xfId="1676" xr:uid="{00000000-0005-0000-0000-00008B060000}"/>
    <cellStyle name="20% - Ênfase3 4" xfId="1677" xr:uid="{00000000-0005-0000-0000-00008C060000}"/>
    <cellStyle name="20% - Ênfase3 4 2" xfId="1678" xr:uid="{00000000-0005-0000-0000-00008D060000}"/>
    <cellStyle name="20% - Ênfase3 4 2 2" xfId="1679" xr:uid="{00000000-0005-0000-0000-00008E060000}"/>
    <cellStyle name="20% - Ênfase3 4 3" xfId="1680" xr:uid="{00000000-0005-0000-0000-00008F060000}"/>
    <cellStyle name="20% - Ênfase4" xfId="1681" builtinId="42" customBuiltin="1"/>
    <cellStyle name="20% - Ênfase4 2" xfId="1682" xr:uid="{00000000-0005-0000-0000-000091060000}"/>
    <cellStyle name="20% - Ênfase4 2 2" xfId="1683" xr:uid="{00000000-0005-0000-0000-000092060000}"/>
    <cellStyle name="20% - Ênfase4 2 2 2" xfId="1684" xr:uid="{00000000-0005-0000-0000-000093060000}"/>
    <cellStyle name="20% - Ênfase4 2 2 2 2" xfId="1685" xr:uid="{00000000-0005-0000-0000-000094060000}"/>
    <cellStyle name="20% - Ênfase4 2 2 3" xfId="1686" xr:uid="{00000000-0005-0000-0000-000095060000}"/>
    <cellStyle name="20% - Ênfase4 2 3" xfId="1687" xr:uid="{00000000-0005-0000-0000-000096060000}"/>
    <cellStyle name="20% - Ênfase4 2 3 2" xfId="1688" xr:uid="{00000000-0005-0000-0000-000097060000}"/>
    <cellStyle name="20% - Ênfase4 2 4" xfId="1689" xr:uid="{00000000-0005-0000-0000-000098060000}"/>
    <cellStyle name="20% - Ênfase4 2_Base_Total" xfId="1690" xr:uid="{00000000-0005-0000-0000-000099060000}"/>
    <cellStyle name="20% - Ênfase4 3" xfId="1691" xr:uid="{00000000-0005-0000-0000-00009A060000}"/>
    <cellStyle name="20% - Ênfase4 3 2" xfId="1692" xr:uid="{00000000-0005-0000-0000-00009B060000}"/>
    <cellStyle name="20% - Ênfase4 3 2 2" xfId="1693" xr:uid="{00000000-0005-0000-0000-00009C060000}"/>
    <cellStyle name="20% - Ênfase4 3 3" xfId="1694" xr:uid="{00000000-0005-0000-0000-00009D060000}"/>
    <cellStyle name="20% - Ênfase4 4" xfId="1695" xr:uid="{00000000-0005-0000-0000-00009E060000}"/>
    <cellStyle name="20% - Ênfase4 4 2" xfId="1696" xr:uid="{00000000-0005-0000-0000-00009F060000}"/>
    <cellStyle name="20% - Ênfase4 4 2 2" xfId="1697" xr:uid="{00000000-0005-0000-0000-0000A0060000}"/>
    <cellStyle name="20% - Ênfase4 4 3" xfId="1698" xr:uid="{00000000-0005-0000-0000-0000A1060000}"/>
    <cellStyle name="20% - Ênfase5" xfId="1699" builtinId="46" customBuiltin="1"/>
    <cellStyle name="20% - Ênfase5 2" xfId="1700" xr:uid="{00000000-0005-0000-0000-0000A3060000}"/>
    <cellStyle name="20% - Ênfase5 2 2" xfId="1701" xr:uid="{00000000-0005-0000-0000-0000A4060000}"/>
    <cellStyle name="20% - Ênfase5 2 2 2" xfId="1702" xr:uid="{00000000-0005-0000-0000-0000A5060000}"/>
    <cellStyle name="20% - Ênfase5 2 2 2 2" xfId="1703" xr:uid="{00000000-0005-0000-0000-0000A6060000}"/>
    <cellStyle name="20% - Ênfase5 2 2 3" xfId="1704" xr:uid="{00000000-0005-0000-0000-0000A7060000}"/>
    <cellStyle name="20% - Ênfase5 2 3" xfId="1705" xr:uid="{00000000-0005-0000-0000-0000A8060000}"/>
    <cellStyle name="20% - Ênfase5 2 3 2" xfId="1706" xr:uid="{00000000-0005-0000-0000-0000A9060000}"/>
    <cellStyle name="20% - Ênfase5 2 4" xfId="1707" xr:uid="{00000000-0005-0000-0000-0000AA060000}"/>
    <cellStyle name="20% - Ênfase5 2_Base_Total" xfId="1708" xr:uid="{00000000-0005-0000-0000-0000AB060000}"/>
    <cellStyle name="20% - Ênfase5 3" xfId="1709" xr:uid="{00000000-0005-0000-0000-0000AC060000}"/>
    <cellStyle name="20% - Ênfase5 3 2" xfId="1710" xr:uid="{00000000-0005-0000-0000-0000AD060000}"/>
    <cellStyle name="20% - Ênfase5 3 2 2" xfId="1711" xr:uid="{00000000-0005-0000-0000-0000AE060000}"/>
    <cellStyle name="20% - Ênfase5 3 3" xfId="1712" xr:uid="{00000000-0005-0000-0000-0000AF060000}"/>
    <cellStyle name="20% - Ênfase5 4" xfId="1713" xr:uid="{00000000-0005-0000-0000-0000B0060000}"/>
    <cellStyle name="20% - Ênfase5 4 2" xfId="1714" xr:uid="{00000000-0005-0000-0000-0000B1060000}"/>
    <cellStyle name="20% - Ênfase5 4 2 2" xfId="1715" xr:uid="{00000000-0005-0000-0000-0000B2060000}"/>
    <cellStyle name="20% - Ênfase5 4 3" xfId="1716" xr:uid="{00000000-0005-0000-0000-0000B3060000}"/>
    <cellStyle name="20% - Ênfase6" xfId="1717" builtinId="50" customBuiltin="1"/>
    <cellStyle name="20% - Ênfase6 2" xfId="1718" xr:uid="{00000000-0005-0000-0000-0000B5060000}"/>
    <cellStyle name="20% - Ênfase6 2 2" xfId="1719" xr:uid="{00000000-0005-0000-0000-0000B6060000}"/>
    <cellStyle name="20% - Ênfase6 2 2 2" xfId="1720" xr:uid="{00000000-0005-0000-0000-0000B7060000}"/>
    <cellStyle name="20% - Ênfase6 2 2 2 2" xfId="1721" xr:uid="{00000000-0005-0000-0000-0000B8060000}"/>
    <cellStyle name="20% - Ênfase6 2 2 3" xfId="1722" xr:uid="{00000000-0005-0000-0000-0000B9060000}"/>
    <cellStyle name="20% - Ênfase6 2 3" xfId="1723" xr:uid="{00000000-0005-0000-0000-0000BA060000}"/>
    <cellStyle name="20% - Ênfase6 2 3 2" xfId="1724" xr:uid="{00000000-0005-0000-0000-0000BB060000}"/>
    <cellStyle name="20% - Ênfase6 2 4" xfId="1725" xr:uid="{00000000-0005-0000-0000-0000BC060000}"/>
    <cellStyle name="20% - Ênfase6 2_Base_Total" xfId="1726" xr:uid="{00000000-0005-0000-0000-0000BD060000}"/>
    <cellStyle name="20% - Ênfase6 3" xfId="1727" xr:uid="{00000000-0005-0000-0000-0000BE060000}"/>
    <cellStyle name="20% - Ênfase6 3 2" xfId="1728" xr:uid="{00000000-0005-0000-0000-0000BF060000}"/>
    <cellStyle name="20% - Ênfase6 3 2 2" xfId="1729" xr:uid="{00000000-0005-0000-0000-0000C0060000}"/>
    <cellStyle name="20% - Ênfase6 3 3" xfId="1730" xr:uid="{00000000-0005-0000-0000-0000C1060000}"/>
    <cellStyle name="20% - Ênfase6 4" xfId="1731" xr:uid="{00000000-0005-0000-0000-0000C2060000}"/>
    <cellStyle name="20% - Ênfase6 4 2" xfId="1732" xr:uid="{00000000-0005-0000-0000-0000C3060000}"/>
    <cellStyle name="20% - Ênfase6 4 2 2" xfId="1733" xr:uid="{00000000-0005-0000-0000-0000C4060000}"/>
    <cellStyle name="20% - Ênfase6 4 3" xfId="1734" xr:uid="{00000000-0005-0000-0000-0000C5060000}"/>
    <cellStyle name="3f1o [0]_J-Hwang242" xfId="1735" xr:uid="{00000000-0005-0000-0000-0000C6060000}"/>
    <cellStyle name="3f1o_J-Hwang2an" xfId="1736" xr:uid="{00000000-0005-0000-0000-0000C7060000}"/>
    <cellStyle name="40% - Accent1" xfId="1737" xr:uid="{00000000-0005-0000-0000-0000C8060000}"/>
    <cellStyle name="40% - Accent1 2" xfId="1738" xr:uid="{00000000-0005-0000-0000-0000C9060000}"/>
    <cellStyle name="40% - Accent2" xfId="1739" xr:uid="{00000000-0005-0000-0000-0000CA060000}"/>
    <cellStyle name="40% - Accent2 2" xfId="1740" xr:uid="{00000000-0005-0000-0000-0000CB060000}"/>
    <cellStyle name="40% - Accent3" xfId="1741" xr:uid="{00000000-0005-0000-0000-0000CC060000}"/>
    <cellStyle name="40% - Accent3 2" xfId="1742" xr:uid="{00000000-0005-0000-0000-0000CD060000}"/>
    <cellStyle name="40% - Accent4" xfId="1743" xr:uid="{00000000-0005-0000-0000-0000CE060000}"/>
    <cellStyle name="40% - Accent4 2" xfId="1744" xr:uid="{00000000-0005-0000-0000-0000CF060000}"/>
    <cellStyle name="40% - Accent5" xfId="1745" xr:uid="{00000000-0005-0000-0000-0000D0060000}"/>
    <cellStyle name="40% - Accent5 2" xfId="1746" xr:uid="{00000000-0005-0000-0000-0000D1060000}"/>
    <cellStyle name="40% - Accent6" xfId="1747" xr:uid="{00000000-0005-0000-0000-0000D2060000}"/>
    <cellStyle name="40% - Accent6 2" xfId="1748" xr:uid="{00000000-0005-0000-0000-0000D3060000}"/>
    <cellStyle name="40% - Ênfase1" xfId="1749" builtinId="31" customBuiltin="1"/>
    <cellStyle name="40% - Ênfase1 2" xfId="1750" xr:uid="{00000000-0005-0000-0000-0000D5060000}"/>
    <cellStyle name="40% - Ênfase1 2 2" xfId="1751" xr:uid="{00000000-0005-0000-0000-0000D6060000}"/>
    <cellStyle name="40% - Ênfase1 2 2 2" xfId="1752" xr:uid="{00000000-0005-0000-0000-0000D7060000}"/>
    <cellStyle name="40% - Ênfase1 2 2 2 2" xfId="1753" xr:uid="{00000000-0005-0000-0000-0000D8060000}"/>
    <cellStyle name="40% - Ênfase1 2 2 3" xfId="1754" xr:uid="{00000000-0005-0000-0000-0000D9060000}"/>
    <cellStyle name="40% - Ênfase1 2 3" xfId="1755" xr:uid="{00000000-0005-0000-0000-0000DA060000}"/>
    <cellStyle name="40% - Ênfase1 2 3 2" xfId="1756" xr:uid="{00000000-0005-0000-0000-0000DB060000}"/>
    <cellStyle name="40% - Ênfase1 2 4" xfId="1757" xr:uid="{00000000-0005-0000-0000-0000DC060000}"/>
    <cellStyle name="40% - Ênfase1 2_Base_Total" xfId="1758" xr:uid="{00000000-0005-0000-0000-0000DD060000}"/>
    <cellStyle name="40% - Ênfase1 3" xfId="1759" xr:uid="{00000000-0005-0000-0000-0000DE060000}"/>
    <cellStyle name="40% - Ênfase1 3 2" xfId="1760" xr:uid="{00000000-0005-0000-0000-0000DF060000}"/>
    <cellStyle name="40% - Ênfase1 3 2 2" xfId="1761" xr:uid="{00000000-0005-0000-0000-0000E0060000}"/>
    <cellStyle name="40% - Ênfase1 3 3" xfId="1762" xr:uid="{00000000-0005-0000-0000-0000E1060000}"/>
    <cellStyle name="40% - Ênfase1 4" xfId="1763" xr:uid="{00000000-0005-0000-0000-0000E2060000}"/>
    <cellStyle name="40% - Ênfase1 4 2" xfId="1764" xr:uid="{00000000-0005-0000-0000-0000E3060000}"/>
    <cellStyle name="40% - Ênfase1 4 2 2" xfId="1765" xr:uid="{00000000-0005-0000-0000-0000E4060000}"/>
    <cellStyle name="40% - Ênfase1 4 3" xfId="1766" xr:uid="{00000000-0005-0000-0000-0000E5060000}"/>
    <cellStyle name="40% - Ênfase2" xfId="1767" builtinId="35" customBuiltin="1"/>
    <cellStyle name="40% - Ênfase2 2" xfId="1768" xr:uid="{00000000-0005-0000-0000-0000E7060000}"/>
    <cellStyle name="40% - Ênfase2 2 2" xfId="1769" xr:uid="{00000000-0005-0000-0000-0000E8060000}"/>
    <cellStyle name="40% - Ênfase2 2 2 2" xfId="1770" xr:uid="{00000000-0005-0000-0000-0000E9060000}"/>
    <cellStyle name="40% - Ênfase2 2 2 2 2" xfId="1771" xr:uid="{00000000-0005-0000-0000-0000EA060000}"/>
    <cellStyle name="40% - Ênfase2 2 2 3" xfId="1772" xr:uid="{00000000-0005-0000-0000-0000EB060000}"/>
    <cellStyle name="40% - Ênfase2 2 3" xfId="1773" xr:uid="{00000000-0005-0000-0000-0000EC060000}"/>
    <cellStyle name="40% - Ênfase2 2 3 2" xfId="1774" xr:uid="{00000000-0005-0000-0000-0000ED060000}"/>
    <cellStyle name="40% - Ênfase2 2 4" xfId="1775" xr:uid="{00000000-0005-0000-0000-0000EE060000}"/>
    <cellStyle name="40% - Ênfase2 2_Base_Total" xfId="1776" xr:uid="{00000000-0005-0000-0000-0000EF060000}"/>
    <cellStyle name="40% - Ênfase2 3" xfId="1777" xr:uid="{00000000-0005-0000-0000-0000F0060000}"/>
    <cellStyle name="40% - Ênfase2 3 2" xfId="1778" xr:uid="{00000000-0005-0000-0000-0000F1060000}"/>
    <cellStyle name="40% - Ênfase2 3 2 2" xfId="1779" xr:uid="{00000000-0005-0000-0000-0000F2060000}"/>
    <cellStyle name="40% - Ênfase2 3 3" xfId="1780" xr:uid="{00000000-0005-0000-0000-0000F3060000}"/>
    <cellStyle name="40% - Ênfase2 4" xfId="1781" xr:uid="{00000000-0005-0000-0000-0000F4060000}"/>
    <cellStyle name="40% - Ênfase2 4 2" xfId="1782" xr:uid="{00000000-0005-0000-0000-0000F5060000}"/>
    <cellStyle name="40% - Ênfase2 4 2 2" xfId="1783" xr:uid="{00000000-0005-0000-0000-0000F6060000}"/>
    <cellStyle name="40% - Ênfase2 4 3" xfId="1784" xr:uid="{00000000-0005-0000-0000-0000F7060000}"/>
    <cellStyle name="40% - Ênfase3" xfId="1785" builtinId="39" customBuiltin="1"/>
    <cellStyle name="40% - Ênfase3 2" xfId="1786" xr:uid="{00000000-0005-0000-0000-0000F9060000}"/>
    <cellStyle name="40% - Ênfase3 2 2" xfId="1787" xr:uid="{00000000-0005-0000-0000-0000FA060000}"/>
    <cellStyle name="40% - Ênfase3 2 2 2" xfId="1788" xr:uid="{00000000-0005-0000-0000-0000FB060000}"/>
    <cellStyle name="40% - Ênfase3 2 2 2 2" xfId="1789" xr:uid="{00000000-0005-0000-0000-0000FC060000}"/>
    <cellStyle name="40% - Ênfase3 2 2 3" xfId="1790" xr:uid="{00000000-0005-0000-0000-0000FD060000}"/>
    <cellStyle name="40% - Ênfase3 2 3" xfId="1791" xr:uid="{00000000-0005-0000-0000-0000FE060000}"/>
    <cellStyle name="40% - Ênfase3 2 3 2" xfId="1792" xr:uid="{00000000-0005-0000-0000-0000FF060000}"/>
    <cellStyle name="40% - Ênfase3 2 4" xfId="1793" xr:uid="{00000000-0005-0000-0000-000000070000}"/>
    <cellStyle name="40% - Ênfase3 2_Base_Total" xfId="1794" xr:uid="{00000000-0005-0000-0000-000001070000}"/>
    <cellStyle name="40% - Ênfase3 3" xfId="1795" xr:uid="{00000000-0005-0000-0000-000002070000}"/>
    <cellStyle name="40% - Ênfase3 3 2" xfId="1796" xr:uid="{00000000-0005-0000-0000-000003070000}"/>
    <cellStyle name="40% - Ênfase3 3 2 2" xfId="1797" xr:uid="{00000000-0005-0000-0000-000004070000}"/>
    <cellStyle name="40% - Ênfase3 3 3" xfId="1798" xr:uid="{00000000-0005-0000-0000-000005070000}"/>
    <cellStyle name="40% - Ênfase3 4" xfId="1799" xr:uid="{00000000-0005-0000-0000-000006070000}"/>
    <cellStyle name="40% - Ênfase3 4 2" xfId="1800" xr:uid="{00000000-0005-0000-0000-000007070000}"/>
    <cellStyle name="40% - Ênfase3 4 2 2" xfId="1801" xr:uid="{00000000-0005-0000-0000-000008070000}"/>
    <cellStyle name="40% - Ênfase3 4 3" xfId="1802" xr:uid="{00000000-0005-0000-0000-000009070000}"/>
    <cellStyle name="40% - Ênfase4" xfId="1803" builtinId="43" customBuiltin="1"/>
    <cellStyle name="40% - Ênfase4 2" xfId="1804" xr:uid="{00000000-0005-0000-0000-00000B070000}"/>
    <cellStyle name="40% - Ênfase4 2 2" xfId="1805" xr:uid="{00000000-0005-0000-0000-00000C070000}"/>
    <cellStyle name="40% - Ênfase4 2 2 2" xfId="1806" xr:uid="{00000000-0005-0000-0000-00000D070000}"/>
    <cellStyle name="40% - Ênfase4 2 2 2 2" xfId="1807" xr:uid="{00000000-0005-0000-0000-00000E070000}"/>
    <cellStyle name="40% - Ênfase4 2 2 3" xfId="1808" xr:uid="{00000000-0005-0000-0000-00000F070000}"/>
    <cellStyle name="40% - Ênfase4 2 3" xfId="1809" xr:uid="{00000000-0005-0000-0000-000010070000}"/>
    <cellStyle name="40% - Ênfase4 2 3 2" xfId="1810" xr:uid="{00000000-0005-0000-0000-000011070000}"/>
    <cellStyle name="40% - Ênfase4 2 4" xfId="1811" xr:uid="{00000000-0005-0000-0000-000012070000}"/>
    <cellStyle name="40% - Ênfase4 2_Base_Total" xfId="1812" xr:uid="{00000000-0005-0000-0000-000013070000}"/>
    <cellStyle name="40% - Ênfase4 3" xfId="1813" xr:uid="{00000000-0005-0000-0000-000014070000}"/>
    <cellStyle name="40% - Ênfase4 3 2" xfId="1814" xr:uid="{00000000-0005-0000-0000-000015070000}"/>
    <cellStyle name="40% - Ênfase4 3 2 2" xfId="1815" xr:uid="{00000000-0005-0000-0000-000016070000}"/>
    <cellStyle name="40% - Ênfase4 3 3" xfId="1816" xr:uid="{00000000-0005-0000-0000-000017070000}"/>
    <cellStyle name="40% - Ênfase4 4" xfId="1817" xr:uid="{00000000-0005-0000-0000-000018070000}"/>
    <cellStyle name="40% - Ênfase4 4 2" xfId="1818" xr:uid="{00000000-0005-0000-0000-000019070000}"/>
    <cellStyle name="40% - Ênfase4 4 2 2" xfId="1819" xr:uid="{00000000-0005-0000-0000-00001A070000}"/>
    <cellStyle name="40% - Ênfase4 4 3" xfId="1820" xr:uid="{00000000-0005-0000-0000-00001B070000}"/>
    <cellStyle name="40% - Ênfase5" xfId="1821" builtinId="47" customBuiltin="1"/>
    <cellStyle name="40% - Ênfase5 2" xfId="1822" xr:uid="{00000000-0005-0000-0000-00001D070000}"/>
    <cellStyle name="40% - Ênfase5 2 2" xfId="1823" xr:uid="{00000000-0005-0000-0000-00001E070000}"/>
    <cellStyle name="40% - Ênfase5 2 2 2" xfId="1824" xr:uid="{00000000-0005-0000-0000-00001F070000}"/>
    <cellStyle name="40% - Ênfase5 2 2 2 2" xfId="1825" xr:uid="{00000000-0005-0000-0000-000020070000}"/>
    <cellStyle name="40% - Ênfase5 2 2 3" xfId="1826" xr:uid="{00000000-0005-0000-0000-000021070000}"/>
    <cellStyle name="40% - Ênfase5 2 3" xfId="1827" xr:uid="{00000000-0005-0000-0000-000022070000}"/>
    <cellStyle name="40% - Ênfase5 2 3 2" xfId="1828" xr:uid="{00000000-0005-0000-0000-000023070000}"/>
    <cellStyle name="40% - Ênfase5 2 4" xfId="1829" xr:uid="{00000000-0005-0000-0000-000024070000}"/>
    <cellStyle name="40% - Ênfase5 2_Base_Total" xfId="1830" xr:uid="{00000000-0005-0000-0000-000025070000}"/>
    <cellStyle name="40% - Ênfase5 3" xfId="1831" xr:uid="{00000000-0005-0000-0000-000026070000}"/>
    <cellStyle name="40% - Ênfase5 3 2" xfId="1832" xr:uid="{00000000-0005-0000-0000-000027070000}"/>
    <cellStyle name="40% - Ênfase5 3 2 2" xfId="1833" xr:uid="{00000000-0005-0000-0000-000028070000}"/>
    <cellStyle name="40% - Ênfase5 3 3" xfId="1834" xr:uid="{00000000-0005-0000-0000-000029070000}"/>
    <cellStyle name="40% - Ênfase5 4" xfId="1835" xr:uid="{00000000-0005-0000-0000-00002A070000}"/>
    <cellStyle name="40% - Ênfase5 4 2" xfId="1836" xr:uid="{00000000-0005-0000-0000-00002B070000}"/>
    <cellStyle name="40% - Ênfase5 4 2 2" xfId="1837" xr:uid="{00000000-0005-0000-0000-00002C070000}"/>
    <cellStyle name="40% - Ênfase5 4 3" xfId="1838" xr:uid="{00000000-0005-0000-0000-00002D070000}"/>
    <cellStyle name="40% - Ênfase6" xfId="1839" builtinId="51" customBuiltin="1"/>
    <cellStyle name="40% - Ênfase6 2" xfId="1840" xr:uid="{00000000-0005-0000-0000-00002F070000}"/>
    <cellStyle name="40% - Ênfase6 2 2" xfId="1841" xr:uid="{00000000-0005-0000-0000-000030070000}"/>
    <cellStyle name="40% - Ênfase6 2 2 2" xfId="1842" xr:uid="{00000000-0005-0000-0000-000031070000}"/>
    <cellStyle name="40% - Ênfase6 2 2 2 2" xfId="1843" xr:uid="{00000000-0005-0000-0000-000032070000}"/>
    <cellStyle name="40% - Ênfase6 2 2 3" xfId="1844" xr:uid="{00000000-0005-0000-0000-000033070000}"/>
    <cellStyle name="40% - Ênfase6 2 3" xfId="1845" xr:uid="{00000000-0005-0000-0000-000034070000}"/>
    <cellStyle name="40% - Ênfase6 2 3 2" xfId="1846" xr:uid="{00000000-0005-0000-0000-000035070000}"/>
    <cellStyle name="40% - Ênfase6 2 4" xfId="1847" xr:uid="{00000000-0005-0000-0000-000036070000}"/>
    <cellStyle name="40% - Ênfase6 2_Base_Total" xfId="1848" xr:uid="{00000000-0005-0000-0000-000037070000}"/>
    <cellStyle name="40% - Ênfase6 3" xfId="1849" xr:uid="{00000000-0005-0000-0000-000038070000}"/>
    <cellStyle name="40% - Ênfase6 3 2" xfId="1850" xr:uid="{00000000-0005-0000-0000-000039070000}"/>
    <cellStyle name="40% - Ênfase6 3 2 2" xfId="1851" xr:uid="{00000000-0005-0000-0000-00003A070000}"/>
    <cellStyle name="40% - Ênfase6 3 3" xfId="1852" xr:uid="{00000000-0005-0000-0000-00003B070000}"/>
    <cellStyle name="40% - Ênfase6 4" xfId="1853" xr:uid="{00000000-0005-0000-0000-00003C070000}"/>
    <cellStyle name="40% - Ênfase6 4 2" xfId="1854" xr:uid="{00000000-0005-0000-0000-00003D070000}"/>
    <cellStyle name="40% - Ênfase6 4 2 2" xfId="1855" xr:uid="{00000000-0005-0000-0000-00003E070000}"/>
    <cellStyle name="40% - Ênfase6 4 3" xfId="1856" xr:uid="{00000000-0005-0000-0000-00003F070000}"/>
    <cellStyle name="60% - Accent1" xfId="1857" xr:uid="{00000000-0005-0000-0000-000040070000}"/>
    <cellStyle name="60% - Accent1 2" xfId="1858" xr:uid="{00000000-0005-0000-0000-000041070000}"/>
    <cellStyle name="60% - Accent2" xfId="1859" xr:uid="{00000000-0005-0000-0000-000042070000}"/>
    <cellStyle name="60% - Accent2 2" xfId="1860" xr:uid="{00000000-0005-0000-0000-000043070000}"/>
    <cellStyle name="60% - Accent3" xfId="1861" xr:uid="{00000000-0005-0000-0000-000044070000}"/>
    <cellStyle name="60% - Accent3 2" xfId="1862" xr:uid="{00000000-0005-0000-0000-000045070000}"/>
    <cellStyle name="60% - Accent4" xfId="1863" xr:uid="{00000000-0005-0000-0000-000046070000}"/>
    <cellStyle name="60% - Accent4 2" xfId="1864" xr:uid="{00000000-0005-0000-0000-000047070000}"/>
    <cellStyle name="60% - Accent5" xfId="1865" xr:uid="{00000000-0005-0000-0000-000048070000}"/>
    <cellStyle name="60% - Accent5 2" xfId="1866" xr:uid="{00000000-0005-0000-0000-000049070000}"/>
    <cellStyle name="60% - Accent6" xfId="1867" xr:uid="{00000000-0005-0000-0000-00004A070000}"/>
    <cellStyle name="60% - Accent6 2" xfId="1868" xr:uid="{00000000-0005-0000-0000-00004B070000}"/>
    <cellStyle name="60% - Ênfase1" xfId="1869" builtinId="32" customBuiltin="1"/>
    <cellStyle name="60% - Ênfase1 2" xfId="1870" xr:uid="{00000000-0005-0000-0000-00004D070000}"/>
    <cellStyle name="60% - Ênfase2" xfId="1871" builtinId="36" customBuiltin="1"/>
    <cellStyle name="60% - Ênfase2 2" xfId="1872" xr:uid="{00000000-0005-0000-0000-00004F070000}"/>
    <cellStyle name="60% - Ênfase3" xfId="1873" builtinId="40" customBuiltin="1"/>
    <cellStyle name="60% - Ênfase3 2" xfId="1874" xr:uid="{00000000-0005-0000-0000-000051070000}"/>
    <cellStyle name="60% - Ênfase4" xfId="1875" builtinId="44" customBuiltin="1"/>
    <cellStyle name="60% - Ênfase4 2" xfId="1876" xr:uid="{00000000-0005-0000-0000-000053070000}"/>
    <cellStyle name="60% - Ênfase5" xfId="1877" builtinId="48" customBuiltin="1"/>
    <cellStyle name="60% - Ênfase5 2" xfId="1878" xr:uid="{00000000-0005-0000-0000-000055070000}"/>
    <cellStyle name="60% - Ênfase6" xfId="1879" builtinId="52" customBuiltin="1"/>
    <cellStyle name="60% - Ênfase6 2" xfId="1880" xr:uid="{00000000-0005-0000-0000-000057070000}"/>
    <cellStyle name="A Big heading" xfId="1881" xr:uid="{00000000-0005-0000-0000-000058070000}"/>
    <cellStyle name="A body text" xfId="1882" xr:uid="{00000000-0005-0000-0000-000059070000}"/>
    <cellStyle name="A smaller heading" xfId="1883" xr:uid="{00000000-0005-0000-0000-00005A070000}"/>
    <cellStyle name="A%" xfId="1884" xr:uid="{00000000-0005-0000-0000-00005B070000}"/>
    <cellStyle name="Accent1" xfId="1885" xr:uid="{00000000-0005-0000-0000-00005C070000}"/>
    <cellStyle name="Accent1 2" xfId="1886" xr:uid="{00000000-0005-0000-0000-00005D070000}"/>
    <cellStyle name="Accent2" xfId="1887" xr:uid="{00000000-0005-0000-0000-00005E070000}"/>
    <cellStyle name="Accent2 2" xfId="1888" xr:uid="{00000000-0005-0000-0000-00005F070000}"/>
    <cellStyle name="Accent3" xfId="1889" xr:uid="{00000000-0005-0000-0000-000060070000}"/>
    <cellStyle name="Accent3 2" xfId="1890" xr:uid="{00000000-0005-0000-0000-000061070000}"/>
    <cellStyle name="Accent4" xfId="1891" xr:uid="{00000000-0005-0000-0000-000062070000}"/>
    <cellStyle name="Accent4 2" xfId="1892" xr:uid="{00000000-0005-0000-0000-000063070000}"/>
    <cellStyle name="Accent5" xfId="1893" xr:uid="{00000000-0005-0000-0000-000064070000}"/>
    <cellStyle name="Accent5 2" xfId="1894" xr:uid="{00000000-0005-0000-0000-000065070000}"/>
    <cellStyle name="Accent6" xfId="1895" xr:uid="{00000000-0005-0000-0000-000066070000}"/>
    <cellStyle name="Accent6 2" xfId="1896" xr:uid="{00000000-0005-0000-0000-000067070000}"/>
    <cellStyle name="Acctg" xfId="1897" xr:uid="{00000000-0005-0000-0000-000068070000}"/>
    <cellStyle name="Acctg$" xfId="1898" xr:uid="{00000000-0005-0000-0000-000069070000}"/>
    <cellStyle name="Acinput" xfId="1899" xr:uid="{00000000-0005-0000-0000-00006A070000}"/>
    <cellStyle name="Acinput,," xfId="1900" xr:uid="{00000000-0005-0000-0000-00006B070000}"/>
    <cellStyle name="Acoutput" xfId="1901" xr:uid="{00000000-0005-0000-0000-00006C070000}"/>
    <cellStyle name="Acoutput,," xfId="1902" xr:uid="{00000000-0005-0000-0000-00006D070000}"/>
    <cellStyle name="Acoutput_CAScomps02" xfId="1903" xr:uid="{00000000-0005-0000-0000-00006E070000}"/>
    <cellStyle name="Acquisition" xfId="1904" xr:uid="{00000000-0005-0000-0000-00006F070000}"/>
    <cellStyle name="Actual Date" xfId="1905" xr:uid="{00000000-0005-0000-0000-000070070000}"/>
    <cellStyle name="adj_share" xfId="1906" xr:uid="{00000000-0005-0000-0000-000071070000}"/>
    <cellStyle name="Adjusted" xfId="1907" xr:uid="{00000000-0005-0000-0000-000072070000}"/>
    <cellStyle name="ÅëÈ­ [0]_TestResults" xfId="1908" xr:uid="{00000000-0005-0000-0000-000073070000}"/>
    <cellStyle name="ÅëÈ­_TestResults" xfId="1909" xr:uid="{00000000-0005-0000-0000-000074070000}"/>
    <cellStyle name="AFE" xfId="1910" xr:uid="{00000000-0005-0000-0000-000075070000}"/>
    <cellStyle name="Afjusted" xfId="1911" xr:uid="{00000000-0005-0000-0000-000076070000}"/>
    <cellStyle name="AJHCustom" xfId="1912" xr:uid="{00000000-0005-0000-0000-000077070000}"/>
    <cellStyle name="Amount_EQU_RIGH.XLS_Equity market_Preferred Securities " xfId="1913" xr:uid="{00000000-0005-0000-0000-000078070000}"/>
    <cellStyle name="ANALYST" xfId="1914" xr:uid="{00000000-0005-0000-0000-000079070000}"/>
    <cellStyle name="Andre's Title" xfId="1915" xr:uid="{00000000-0005-0000-0000-00007A070000}"/>
    <cellStyle name="Apershare" xfId="1916" xr:uid="{00000000-0005-0000-0000-00007B070000}"/>
    <cellStyle name="Aprice" xfId="1917" xr:uid="{00000000-0005-0000-0000-00007C070000}"/>
    <cellStyle name="args.style" xfId="1918" xr:uid="{00000000-0005-0000-0000-00007D070000}"/>
    <cellStyle name="Arial 10" xfId="1919" xr:uid="{00000000-0005-0000-0000-00007E070000}"/>
    <cellStyle name="Arial 12" xfId="1920" xr:uid="{00000000-0005-0000-0000-00007F070000}"/>
    <cellStyle name="ArialNormal" xfId="1921" xr:uid="{00000000-0005-0000-0000-000080070000}"/>
    <cellStyle name="Array" xfId="1922" xr:uid="{00000000-0005-0000-0000-000081070000}"/>
    <cellStyle name="Array Enter" xfId="1923" xr:uid="{00000000-0005-0000-0000-000082070000}"/>
    <cellStyle name="Array Enter 2" xfId="1924" xr:uid="{00000000-0005-0000-0000-000083070000}"/>
    <cellStyle name="Array Enter 3" xfId="1925" xr:uid="{00000000-0005-0000-0000-000084070000}"/>
    <cellStyle name="As_Reported" xfId="1926" xr:uid="{00000000-0005-0000-0000-000085070000}"/>
    <cellStyle name="Assumptions" xfId="1927" xr:uid="{00000000-0005-0000-0000-000086070000}"/>
    <cellStyle name="ata Sources]_x000d__x000a_Bases de dados do MS Access=Access Data (*.mdb)_x000d__x000a_Arqui" xfId="1928" xr:uid="{00000000-0005-0000-0000-000087070000}"/>
    <cellStyle name="ÄÞ¸¶ [0]_TestResults" xfId="1929" xr:uid="{00000000-0005-0000-0000-000088070000}"/>
    <cellStyle name="ÄÞ¸¶_TestResults" xfId="1930" xr:uid="{00000000-0005-0000-0000-000089070000}"/>
    <cellStyle name="Austral." xfId="1931" xr:uid="{00000000-0005-0000-0000-00008A070000}"/>
    <cellStyle name="Availability" xfId="1932" xr:uid="{00000000-0005-0000-0000-00008B070000}"/>
    <cellStyle name="axlcolour" xfId="1933" xr:uid="{00000000-0005-0000-0000-00008C070000}"/>
    <cellStyle name="Bad" xfId="1934" xr:uid="{00000000-0005-0000-0000-00008D070000}"/>
    <cellStyle name="Bad 2" xfId="1935" xr:uid="{00000000-0005-0000-0000-00008E070000}"/>
    <cellStyle name="BalanceSheet" xfId="1936" xr:uid="{00000000-0005-0000-0000-00008F070000}"/>
    <cellStyle name="Basis points" xfId="1937" xr:uid="{00000000-0005-0000-0000-000090070000}"/>
    <cellStyle name="billion" xfId="1938" xr:uid="{00000000-0005-0000-0000-000091070000}"/>
    <cellStyle name="Black Text" xfId="1939" xr:uid="{00000000-0005-0000-0000-000092070000}"/>
    <cellStyle name="Black Text (No Wrap)" xfId="1940" xr:uid="{00000000-0005-0000-0000-000093070000}"/>
    <cellStyle name="BlackStrike" xfId="1941" xr:uid="{00000000-0005-0000-0000-000094070000}"/>
    <cellStyle name="BlackText" xfId="1942" xr:uid="{00000000-0005-0000-0000-000095070000}"/>
    <cellStyle name="BlackTitle" xfId="1943" xr:uid="{00000000-0005-0000-0000-000096070000}"/>
    <cellStyle name="blank" xfId="1944" xr:uid="{00000000-0005-0000-0000-000097070000}"/>
    <cellStyle name="Blue" xfId="1945" xr:uid="{00000000-0005-0000-0000-000098070000}"/>
    <cellStyle name="Blue heading" xfId="1946" xr:uid="{00000000-0005-0000-0000-000099070000}"/>
    <cellStyle name="blue shading" xfId="1947" xr:uid="{00000000-0005-0000-0000-00009A070000}"/>
    <cellStyle name="Blue Text" xfId="1948" xr:uid="{00000000-0005-0000-0000-00009B070000}"/>
    <cellStyle name="Blue Text - Ariel 10" xfId="1949" xr:uid="{00000000-0005-0000-0000-00009C070000}"/>
    <cellStyle name="Blue_support_master" xfId="1950" xr:uid="{00000000-0005-0000-0000-00009D070000}"/>
    <cellStyle name="BLuedashZero" xfId="1951" xr:uid="{00000000-0005-0000-0000-00009E070000}"/>
    <cellStyle name="Body" xfId="1952" xr:uid="{00000000-0005-0000-0000-00009F070000}"/>
    <cellStyle name="Bold" xfId="1953" xr:uid="{00000000-0005-0000-0000-0000A0070000}"/>
    <cellStyle name="bold big" xfId="1954" xr:uid="{00000000-0005-0000-0000-0000A1070000}"/>
    <cellStyle name="bold bot bord" xfId="1955" xr:uid="{00000000-0005-0000-0000-0000A2070000}"/>
    <cellStyle name="bold underline" xfId="1956" xr:uid="{00000000-0005-0000-0000-0000A3070000}"/>
    <cellStyle name="Bold/Border" xfId="1957" xr:uid="{00000000-0005-0000-0000-0000A4070000}"/>
    <cellStyle name="Bold/Border 2" xfId="1958" xr:uid="{00000000-0005-0000-0000-0000A5070000}"/>
    <cellStyle name="BoldText" xfId="1959" xr:uid="{00000000-0005-0000-0000-0000A6070000}"/>
    <cellStyle name="Bom" xfId="1960" builtinId="26" customBuiltin="1"/>
    <cellStyle name="Bom 2" xfId="1961" xr:uid="{00000000-0005-0000-0000-0000A8070000}"/>
    <cellStyle name="Border Bottom Thick" xfId="1962" xr:uid="{00000000-0005-0000-0000-0000A9070000}"/>
    <cellStyle name="Border Heavy" xfId="1963" xr:uid="{00000000-0005-0000-0000-0000AA070000}"/>
    <cellStyle name="Border Thin" xfId="1964" xr:uid="{00000000-0005-0000-0000-0000AB070000}"/>
    <cellStyle name="Border Top Thin" xfId="1965" xr:uid="{00000000-0005-0000-0000-0000AC070000}"/>
    <cellStyle name="Border Top Thin 2" xfId="1966" xr:uid="{00000000-0005-0000-0000-0000AD070000}"/>
    <cellStyle name="Border Top Thin 2 2" xfId="1967" xr:uid="{00000000-0005-0000-0000-0000AE070000}"/>
    <cellStyle name="Border Top Thin 2 2 2" xfId="1968" xr:uid="{00000000-0005-0000-0000-0000AF070000}"/>
    <cellStyle name="Border Top Thin 3" xfId="1969" xr:uid="{00000000-0005-0000-0000-0000B0070000}"/>
    <cellStyle name="Border Top Thin 3 2" xfId="1970" xr:uid="{00000000-0005-0000-0000-0000B1070000}"/>
    <cellStyle name="Border Years" xfId="1971" xr:uid="{00000000-0005-0000-0000-0000B2070000}"/>
    <cellStyle name="Bottom Edge" xfId="1972" xr:uid="{00000000-0005-0000-0000-0000B3070000}"/>
    <cellStyle name="British Pound" xfId="1973" xr:uid="{00000000-0005-0000-0000-0000B4070000}"/>
    <cellStyle name="Bullet" xfId="1974" xr:uid="{00000000-0005-0000-0000-0000B5070000}"/>
    <cellStyle name="Bullet 2" xfId="1975" xr:uid="{00000000-0005-0000-0000-0000B6070000}"/>
    <cellStyle name="Business Description" xfId="1976" xr:uid="{00000000-0005-0000-0000-0000B7070000}"/>
    <cellStyle name="Ç¥ÁØ_TestResults" xfId="1977" xr:uid="{00000000-0005-0000-0000-0000B8070000}"/>
    <cellStyle name="Cabeçalho 1" xfId="1978" xr:uid="{00000000-0005-0000-0000-0000B9070000}"/>
    <cellStyle name="Cabeçalho 2" xfId="1979" xr:uid="{00000000-0005-0000-0000-0000BA070000}"/>
    <cellStyle name="Calc Currency (0)" xfId="1980" xr:uid="{00000000-0005-0000-0000-0000BB070000}"/>
    <cellStyle name="Calc Currency (2)" xfId="1981" xr:uid="{00000000-0005-0000-0000-0000BC070000}"/>
    <cellStyle name="Calc Percent (0)" xfId="1982" xr:uid="{00000000-0005-0000-0000-0000BD070000}"/>
    <cellStyle name="Calc Percent (1)" xfId="1983" xr:uid="{00000000-0005-0000-0000-0000BE070000}"/>
    <cellStyle name="Calc Percent (1) 2" xfId="1984" xr:uid="{00000000-0005-0000-0000-0000BF070000}"/>
    <cellStyle name="Calc Percent (2)" xfId="1985" xr:uid="{00000000-0005-0000-0000-0000C0070000}"/>
    <cellStyle name="Calc Percent (2) 2" xfId="1986" xr:uid="{00000000-0005-0000-0000-0000C1070000}"/>
    <cellStyle name="Calc Units (0)" xfId="1987" xr:uid="{00000000-0005-0000-0000-0000C2070000}"/>
    <cellStyle name="Calc Units (1)" xfId="1988" xr:uid="{00000000-0005-0000-0000-0000C3070000}"/>
    <cellStyle name="Calc Units (2)" xfId="1989" xr:uid="{00000000-0005-0000-0000-0000C4070000}"/>
    <cellStyle name="Calculation" xfId="1990" xr:uid="{00000000-0005-0000-0000-0000C5070000}"/>
    <cellStyle name="Calculation 2" xfId="1991" xr:uid="{00000000-0005-0000-0000-0000C6070000}"/>
    <cellStyle name="Cálculo" xfId="1992" builtinId="22" customBuiltin="1"/>
    <cellStyle name="Cálculo 2" xfId="1993" xr:uid="{00000000-0005-0000-0000-0000C8070000}"/>
    <cellStyle name="Canada" xfId="1994" xr:uid="{00000000-0005-0000-0000-0000C9070000}"/>
    <cellStyle name="Case" xfId="1995" xr:uid="{00000000-0005-0000-0000-0000CA070000}"/>
    <cellStyle name="CashFlow" xfId="1996" xr:uid="{00000000-0005-0000-0000-0000CB070000}"/>
    <cellStyle name="CATV Total" xfId="1997" xr:uid="{00000000-0005-0000-0000-0000CC070000}"/>
    <cellStyle name="CellStyle" xfId="1998" xr:uid="{00000000-0005-0000-0000-0000CD070000}"/>
    <cellStyle name="CellWithBorderStyle" xfId="1999" xr:uid="{00000000-0005-0000-0000-0000CE070000}"/>
    <cellStyle name="Célula de Verificação" xfId="2000" builtinId="23" customBuiltin="1"/>
    <cellStyle name="Célula de Verificação 2" xfId="2001" xr:uid="{00000000-0005-0000-0000-0000D0070000}"/>
    <cellStyle name="Célula Vinculada" xfId="2002" builtinId="24" customBuiltin="1"/>
    <cellStyle name="Célula Vinculada 2" xfId="2003" xr:uid="{00000000-0005-0000-0000-0000D2070000}"/>
    <cellStyle name="Centered Heading" xfId="2004" xr:uid="{00000000-0005-0000-0000-0000D3070000}"/>
    <cellStyle name="CenterHead" xfId="2005" xr:uid="{00000000-0005-0000-0000-0000D4070000}"/>
    <cellStyle name="Cents" xfId="2006" xr:uid="{00000000-0005-0000-0000-0000D5070000}"/>
    <cellStyle name="Changeable" xfId="2007" xr:uid="{00000000-0005-0000-0000-0000D6070000}"/>
    <cellStyle name="Check" xfId="2008" xr:uid="{00000000-0005-0000-0000-0000D7070000}"/>
    <cellStyle name="Check Cell" xfId="2009" xr:uid="{00000000-0005-0000-0000-0000D8070000}"/>
    <cellStyle name="Check Cell 2" xfId="2010" xr:uid="{00000000-0005-0000-0000-0000D9070000}"/>
    <cellStyle name="claire" xfId="2011" xr:uid="{00000000-0005-0000-0000-0000DA070000}"/>
    <cellStyle name="CLEAR" xfId="2012" xr:uid="{00000000-0005-0000-0000-0000DB070000}"/>
    <cellStyle name="Co. Names" xfId="2013" xr:uid="{00000000-0005-0000-0000-0000DC070000}"/>
    <cellStyle name="Co. Names - Bold" xfId="2014" xr:uid="{00000000-0005-0000-0000-0000DD070000}"/>
    <cellStyle name="Co. Names_Break-Up" xfId="2015" xr:uid="{00000000-0005-0000-0000-0000DE070000}"/>
    <cellStyle name="COL HEADINGS" xfId="2016" xr:uid="{00000000-0005-0000-0000-0000DF070000}"/>
    <cellStyle name="Colhead_left" xfId="2017" xr:uid="{00000000-0005-0000-0000-0000E0070000}"/>
    <cellStyle name="ColHeading" xfId="2018" xr:uid="{00000000-0005-0000-0000-0000E1070000}"/>
    <cellStyle name="Collegamento ipertestuale" xfId="2019" xr:uid="{00000000-0005-0000-0000-0000E2070000}"/>
    <cellStyle name="Column Title" xfId="2020" xr:uid="{00000000-0005-0000-0000-0000E3070000}"/>
    <cellStyle name="Column_Title" xfId="2021" xr:uid="{00000000-0005-0000-0000-0000E4070000}"/>
    <cellStyle name="column1" xfId="2022" xr:uid="{00000000-0005-0000-0000-0000E5070000}"/>
    <cellStyle name="column1BigNoWrap" xfId="2023" xr:uid="{00000000-0005-0000-0000-0000E6070000}"/>
    <cellStyle name="column1Date" xfId="2024" xr:uid="{00000000-0005-0000-0000-0000E7070000}"/>
    <cellStyle name="column2Date" xfId="2025" xr:uid="{00000000-0005-0000-0000-0000E8070000}"/>
    <cellStyle name="column3Date" xfId="2026" xr:uid="{00000000-0005-0000-0000-0000E9070000}"/>
    <cellStyle name="ColumnHeaderBoldFillStyle" xfId="2027" xr:uid="{00000000-0005-0000-0000-0000EA070000}"/>
    <cellStyle name="ColumnHeaderBoldFillStyleSmall" xfId="2028" xr:uid="{00000000-0005-0000-0000-0000EB070000}"/>
    <cellStyle name="ColumnHeaderFillStyle" xfId="2029" xr:uid="{00000000-0005-0000-0000-0000EC070000}"/>
    <cellStyle name="Comma" xfId="2030" xr:uid="{00000000-0005-0000-0000-0000ED070000}"/>
    <cellStyle name="Comma  - Style1" xfId="2031" xr:uid="{00000000-0005-0000-0000-0000EE070000}"/>
    <cellStyle name="Comma  - Style2" xfId="2032" xr:uid="{00000000-0005-0000-0000-0000EF070000}"/>
    <cellStyle name="Comma  - Style3" xfId="2033" xr:uid="{00000000-0005-0000-0000-0000F0070000}"/>
    <cellStyle name="Comma  - Style4" xfId="2034" xr:uid="{00000000-0005-0000-0000-0000F1070000}"/>
    <cellStyle name="Comma  - Style5" xfId="2035" xr:uid="{00000000-0005-0000-0000-0000F2070000}"/>
    <cellStyle name="Comma  - Style6" xfId="2036" xr:uid="{00000000-0005-0000-0000-0000F3070000}"/>
    <cellStyle name="Comma  - Style7" xfId="2037" xr:uid="{00000000-0005-0000-0000-0000F4070000}"/>
    <cellStyle name="Comma  - Style8" xfId="2038" xr:uid="{00000000-0005-0000-0000-0000F5070000}"/>
    <cellStyle name="comma - number" xfId="2039" xr:uid="{00000000-0005-0000-0000-0000F6070000}"/>
    <cellStyle name="Comma (0.0)" xfId="2040" xr:uid="{00000000-0005-0000-0000-0000F7070000}"/>
    <cellStyle name="Comma (0.00)" xfId="2041" xr:uid="{00000000-0005-0000-0000-0000F8070000}"/>
    <cellStyle name="Comma (1)" xfId="2042" xr:uid="{00000000-0005-0000-0000-0000F9070000}"/>
    <cellStyle name="Comma (hidden)" xfId="2043" xr:uid="{00000000-0005-0000-0000-0000FA070000}"/>
    <cellStyle name="Comma (index)" xfId="2044" xr:uid="{00000000-0005-0000-0000-0000FB070000}"/>
    <cellStyle name="Comma [0\_Telecom A-end Sales &amp;  Rev ($)" xfId="2045" xr:uid="{00000000-0005-0000-0000-0000FC070000}"/>
    <cellStyle name="Comma [0]" xfId="2046" xr:uid="{00000000-0005-0000-0000-0000FD070000}"/>
    <cellStyle name="Comma [0] 2" xfId="2047" xr:uid="{00000000-0005-0000-0000-0000FE070000}"/>
    <cellStyle name="Comma [00]" xfId="2048" xr:uid="{00000000-0005-0000-0000-0000FF070000}"/>
    <cellStyle name="Comma [1]" xfId="2049" xr:uid="{00000000-0005-0000-0000-000000080000}"/>
    <cellStyle name="Comma [2]" xfId="2050" xr:uid="{00000000-0005-0000-0000-000001080000}"/>
    <cellStyle name="Comma [3]" xfId="2051" xr:uid="{00000000-0005-0000-0000-000002080000}"/>
    <cellStyle name="Comma 0" xfId="2052" xr:uid="{00000000-0005-0000-0000-000003080000}"/>
    <cellStyle name="Comma 0*" xfId="2053" xr:uid="{00000000-0005-0000-0000-000004080000}"/>
    <cellStyle name="Comma 0.0" xfId="2054" xr:uid="{00000000-0005-0000-0000-000005080000}"/>
    <cellStyle name="Comma 0.00" xfId="2055" xr:uid="{00000000-0005-0000-0000-000006080000}"/>
    <cellStyle name="Comma 0.000" xfId="2056" xr:uid="{00000000-0005-0000-0000-000007080000}"/>
    <cellStyle name="Comma 0_Dist Comps 4.24.06 v1" xfId="2057" xr:uid="{00000000-0005-0000-0000-000008080000}"/>
    <cellStyle name="Comma 10" xfId="2058" xr:uid="{00000000-0005-0000-0000-000009080000}"/>
    <cellStyle name="Comma 11" xfId="2059" xr:uid="{00000000-0005-0000-0000-00000A080000}"/>
    <cellStyle name="Comma 11 2 2" xfId="2060" xr:uid="{00000000-0005-0000-0000-00000B080000}"/>
    <cellStyle name="Comma 12" xfId="2061" xr:uid="{00000000-0005-0000-0000-00000C080000}"/>
    <cellStyle name="Comma 13" xfId="2062" xr:uid="{00000000-0005-0000-0000-00000D080000}"/>
    <cellStyle name="Comma 14" xfId="2063" xr:uid="{00000000-0005-0000-0000-00000E080000}"/>
    <cellStyle name="Comma 15" xfId="2064" xr:uid="{00000000-0005-0000-0000-00000F080000}"/>
    <cellStyle name="Comma 16" xfId="2065" xr:uid="{00000000-0005-0000-0000-000010080000}"/>
    <cellStyle name="Comma 16 2" xfId="2066" xr:uid="{00000000-0005-0000-0000-000011080000}"/>
    <cellStyle name="Comma 16 2 2" xfId="2067" xr:uid="{00000000-0005-0000-0000-000012080000}"/>
    <cellStyle name="Comma 16 3" xfId="2068" xr:uid="{00000000-0005-0000-0000-000013080000}"/>
    <cellStyle name="Comma 17" xfId="2069" xr:uid="{00000000-0005-0000-0000-000014080000}"/>
    <cellStyle name="Comma 17 2" xfId="2070" xr:uid="{00000000-0005-0000-0000-000015080000}"/>
    <cellStyle name="Comma 17 2 2" xfId="2071" xr:uid="{00000000-0005-0000-0000-000016080000}"/>
    <cellStyle name="Comma 17 3" xfId="2072" xr:uid="{00000000-0005-0000-0000-000017080000}"/>
    <cellStyle name="Comma 18" xfId="2073" xr:uid="{00000000-0005-0000-0000-000018080000}"/>
    <cellStyle name="Comma 18 2" xfId="2074" xr:uid="{00000000-0005-0000-0000-000019080000}"/>
    <cellStyle name="Comma 18 2 2" xfId="2075" xr:uid="{00000000-0005-0000-0000-00001A080000}"/>
    <cellStyle name="Comma 18 3" xfId="2076" xr:uid="{00000000-0005-0000-0000-00001B080000}"/>
    <cellStyle name="Comma 19" xfId="2077" xr:uid="{00000000-0005-0000-0000-00001C080000}"/>
    <cellStyle name="Comma 19 2" xfId="2078" xr:uid="{00000000-0005-0000-0000-00001D080000}"/>
    <cellStyle name="Comma 19 2 2" xfId="2079" xr:uid="{00000000-0005-0000-0000-00001E080000}"/>
    <cellStyle name="Comma 19 3" xfId="2080" xr:uid="{00000000-0005-0000-0000-00001F080000}"/>
    <cellStyle name="Comma 2" xfId="2081" xr:uid="{00000000-0005-0000-0000-000020080000}"/>
    <cellStyle name="Comma 2 2" xfId="2082" xr:uid="{00000000-0005-0000-0000-000021080000}"/>
    <cellStyle name="Comma 2 2 2" xfId="2083" xr:uid="{00000000-0005-0000-0000-000022080000}"/>
    <cellStyle name="Comma 2 3" xfId="2084" xr:uid="{00000000-0005-0000-0000-000023080000}"/>
    <cellStyle name="Comma 2 3 2" xfId="2085" xr:uid="{00000000-0005-0000-0000-000024080000}"/>
    <cellStyle name="Comma 2 4" xfId="2086" xr:uid="{00000000-0005-0000-0000-000025080000}"/>
    <cellStyle name="Comma 2_1 São Martinho SA - Consolidação Março 10" xfId="2087" xr:uid="{00000000-0005-0000-0000-000026080000}"/>
    <cellStyle name="Comma 20" xfId="2088" xr:uid="{00000000-0005-0000-0000-000027080000}"/>
    <cellStyle name="Comma 21" xfId="2089" xr:uid="{00000000-0005-0000-0000-000028080000}"/>
    <cellStyle name="Comma 22" xfId="2090" xr:uid="{00000000-0005-0000-0000-000029080000}"/>
    <cellStyle name="Comma 23" xfId="2091" xr:uid="{00000000-0005-0000-0000-00002A080000}"/>
    <cellStyle name="Comma 3" xfId="2092" xr:uid="{00000000-0005-0000-0000-00002B080000}"/>
    <cellStyle name="Comma 3 2" xfId="2093" xr:uid="{00000000-0005-0000-0000-00002C080000}"/>
    <cellStyle name="Comma 3 3" xfId="2094" xr:uid="{00000000-0005-0000-0000-00002D080000}"/>
    <cellStyle name="Comma 4" xfId="2095" xr:uid="{00000000-0005-0000-0000-00002E080000}"/>
    <cellStyle name="Comma 5" xfId="2096" xr:uid="{00000000-0005-0000-0000-00002F080000}"/>
    <cellStyle name="Comma 6" xfId="2097" xr:uid="{00000000-0005-0000-0000-000030080000}"/>
    <cellStyle name="Comma 6 2" xfId="2098" xr:uid="{00000000-0005-0000-0000-000031080000}"/>
    <cellStyle name="Comma 6 2 2" xfId="2099" xr:uid="{00000000-0005-0000-0000-000032080000}"/>
    <cellStyle name="Comma 6 2 2 2" xfId="2100" xr:uid="{00000000-0005-0000-0000-000033080000}"/>
    <cellStyle name="Comma 6 2 3" xfId="2101" xr:uid="{00000000-0005-0000-0000-000034080000}"/>
    <cellStyle name="Comma 7" xfId="2102" xr:uid="{00000000-0005-0000-0000-000035080000}"/>
    <cellStyle name="Comma 8" xfId="2103" xr:uid="{00000000-0005-0000-0000-000036080000}"/>
    <cellStyle name="Comma 9" xfId="2104" xr:uid="{00000000-0005-0000-0000-000037080000}"/>
    <cellStyle name="Comma Cents" xfId="2105" xr:uid="{00000000-0005-0000-0000-000038080000}"/>
    <cellStyle name="Comma Input" xfId="2106" xr:uid="{00000000-0005-0000-0000-000039080000}"/>
    <cellStyle name="COMMA(1)" xfId="2107" xr:uid="{00000000-0005-0000-0000-00003A080000}"/>
    <cellStyle name="Comma, 1 dec" xfId="2108" xr:uid="{00000000-0005-0000-0000-00003B080000}"/>
    <cellStyle name="Comma, 1dec" xfId="2109" xr:uid="{00000000-0005-0000-0000-00003C080000}"/>
    <cellStyle name="Comma[0]" xfId="2110" xr:uid="{00000000-0005-0000-0000-00003D080000}"/>
    <cellStyle name="Comma_1510 Unit. (2)" xfId="2111" xr:uid="{00000000-0005-0000-0000-00003E080000}"/>
    <cellStyle name="Comma0" xfId="2112" xr:uid="{00000000-0005-0000-0000-00003F080000}"/>
    <cellStyle name="Comma0 - Estilo2" xfId="2113" xr:uid="{00000000-0005-0000-0000-000040080000}"/>
    <cellStyle name="Comma0 - Estilo2 2" xfId="2114" xr:uid="{00000000-0005-0000-0000-000041080000}"/>
    <cellStyle name="Comma0 - Modelo1" xfId="2115" xr:uid="{00000000-0005-0000-0000-000042080000}"/>
    <cellStyle name="Comma0 - Style1" xfId="2116" xr:uid="{00000000-0005-0000-0000-000043080000}"/>
    <cellStyle name="Comma1" xfId="2117" xr:uid="{00000000-0005-0000-0000-000044080000}"/>
    <cellStyle name="Comma1 - Modelo2" xfId="2118" xr:uid="{00000000-0005-0000-0000-000045080000}"/>
    <cellStyle name="Comma1 - Style2" xfId="2119" xr:uid="{00000000-0005-0000-0000-000046080000}"/>
    <cellStyle name="Comp Text" xfId="2120" xr:uid="{00000000-0005-0000-0000-000047080000}"/>
    <cellStyle name="Company" xfId="2121" xr:uid="{00000000-0005-0000-0000-000048080000}"/>
    <cellStyle name="Company Name" xfId="2122" xr:uid="{00000000-0005-0000-0000-000049080000}"/>
    <cellStyle name="Company_Current wireless comps" xfId="2123" xr:uid="{00000000-0005-0000-0000-00004A080000}"/>
    <cellStyle name="CompanyName" xfId="2124" xr:uid="{00000000-0005-0000-0000-00004B080000}"/>
    <cellStyle name="Control Check" xfId="2125" xr:uid="{00000000-0005-0000-0000-00004C080000}"/>
    <cellStyle name="COST1" xfId="2126" xr:uid="{00000000-0005-0000-0000-00004D080000}"/>
    <cellStyle name="Cover" xfId="2127" xr:uid="{00000000-0005-0000-0000-00004E080000}"/>
    <cellStyle name="Cover Date" xfId="2128" xr:uid="{00000000-0005-0000-0000-00004F080000}"/>
    <cellStyle name="Cover Subtitle" xfId="2129" xr:uid="{00000000-0005-0000-0000-000050080000}"/>
    <cellStyle name="Cover Title" xfId="2130" xr:uid="{00000000-0005-0000-0000-000051080000}"/>
    <cellStyle name="Cover_support_master" xfId="2131" xr:uid="{00000000-0005-0000-0000-000052080000}"/>
    <cellStyle name="CurRatio" xfId="2132" xr:uid="{00000000-0005-0000-0000-000053080000}"/>
    <cellStyle name="Curren - Style2" xfId="2133" xr:uid="{00000000-0005-0000-0000-000054080000}"/>
    <cellStyle name="Currency" xfId="2134" xr:uid="{00000000-0005-0000-0000-000055080000}"/>
    <cellStyle name="Currency ($)" xfId="2135" xr:uid="{00000000-0005-0000-0000-000056080000}"/>
    <cellStyle name="Currency (£)" xfId="2136" xr:uid="{00000000-0005-0000-0000-000057080000}"/>
    <cellStyle name="Currency (hidden)" xfId="2137" xr:uid="{00000000-0005-0000-0000-000058080000}"/>
    <cellStyle name="Currency [0]" xfId="2138" xr:uid="{00000000-0005-0000-0000-000059080000}"/>
    <cellStyle name="Currency [0] 2" xfId="2139" xr:uid="{00000000-0005-0000-0000-00005A080000}"/>
    <cellStyle name="Currency [00]" xfId="2140" xr:uid="{00000000-0005-0000-0000-00005B080000}"/>
    <cellStyle name="Currency [1]" xfId="2141" xr:uid="{00000000-0005-0000-0000-00005C080000}"/>
    <cellStyle name="Currency [2]" xfId="2142" xr:uid="{00000000-0005-0000-0000-00005D080000}"/>
    <cellStyle name="Currency [3]" xfId="2143" xr:uid="{00000000-0005-0000-0000-00005E080000}"/>
    <cellStyle name="Currency 0" xfId="2144" xr:uid="{00000000-0005-0000-0000-00005F080000}"/>
    <cellStyle name="Currency 0.0" xfId="2145" xr:uid="{00000000-0005-0000-0000-000060080000}"/>
    <cellStyle name="Currency 0.00" xfId="2146" xr:uid="{00000000-0005-0000-0000-000061080000}"/>
    <cellStyle name="Currency 0.000" xfId="2147" xr:uid="{00000000-0005-0000-0000-000062080000}"/>
    <cellStyle name="Currency 0_Dist Comps 4.24.06 v1" xfId="2148" xr:uid="{00000000-0005-0000-0000-000063080000}"/>
    <cellStyle name="Currency 2" xfId="2149" xr:uid="{00000000-0005-0000-0000-000064080000}"/>
    <cellStyle name="Currency dollars[0]" xfId="2150" xr:uid="{00000000-0005-0000-0000-000065080000}"/>
    <cellStyle name="Currency GB no Symbol [1]" xfId="2151" xr:uid="{00000000-0005-0000-0000-000066080000}"/>
    <cellStyle name="Currency Input" xfId="2152" xr:uid="{00000000-0005-0000-0000-000067080000}"/>
    <cellStyle name="Currency Per Share" xfId="2153" xr:uid="{00000000-0005-0000-0000-000068080000}"/>
    <cellStyle name="Currency$" xfId="2154" xr:uid="{00000000-0005-0000-0000-000069080000}"/>
    <cellStyle name="Currency(1)" xfId="2155" xr:uid="{00000000-0005-0000-0000-00006A080000}"/>
    <cellStyle name="Currency[$]" xfId="2156" xr:uid="{00000000-0005-0000-0000-00006B080000}"/>
    <cellStyle name="Currency_1510 Unit. (2)" xfId="2157" xr:uid="{00000000-0005-0000-0000-00006C080000}"/>
    <cellStyle name="Currency0" xfId="2158" xr:uid="{00000000-0005-0000-0000-00006D080000}"/>
    <cellStyle name="Currency1" xfId="2159" xr:uid="{00000000-0005-0000-0000-00006E080000}"/>
    <cellStyle name="Currency1Blue" xfId="2160" xr:uid="{00000000-0005-0000-0000-00006F080000}"/>
    <cellStyle name="Currency2" xfId="2161" xr:uid="{00000000-0005-0000-0000-000070080000}"/>
    <cellStyle name="Currency2 [0]" xfId="2162" xr:uid="{00000000-0005-0000-0000-000071080000}"/>
    <cellStyle name="Currency2 [1]" xfId="2163" xr:uid="{00000000-0005-0000-0000-000072080000}"/>
    <cellStyle name="Currency2 [2]" xfId="2164" xr:uid="{00000000-0005-0000-0000-000073080000}"/>
    <cellStyle name="Currency2 [3]" xfId="2165" xr:uid="{00000000-0005-0000-0000-000074080000}"/>
    <cellStyle name="Currency2_Dist Comps 6-26-06" xfId="2166" xr:uid="{00000000-0005-0000-0000-000075080000}"/>
    <cellStyle name="Currencyunder" xfId="2167" xr:uid="{00000000-0005-0000-0000-000076080000}"/>
    <cellStyle name="Currsmall" xfId="2168" xr:uid="{00000000-0005-0000-0000-000077080000}"/>
    <cellStyle name="CUS.Work.Area" xfId="2169" xr:uid="{00000000-0005-0000-0000-000078080000}"/>
    <cellStyle name="CustomStyle11" xfId="2170" xr:uid="{00000000-0005-0000-0000-000079080000}"/>
    <cellStyle name="Dan" xfId="2171" xr:uid="{00000000-0005-0000-0000-00007A080000}"/>
    <cellStyle name="Dan 2" xfId="2172" xr:uid="{00000000-0005-0000-0000-00007B080000}"/>
    <cellStyle name="Dash" xfId="2173" xr:uid="{00000000-0005-0000-0000-00007C080000}"/>
    <cellStyle name="Dash 2" xfId="2174" xr:uid="{00000000-0005-0000-0000-00007D080000}"/>
    <cellStyle name="Data" xfId="2175" xr:uid="{00000000-0005-0000-0000-00007E080000}"/>
    <cellStyle name="Data 2" xfId="2176" xr:uid="{00000000-0005-0000-0000-00007F080000}"/>
    <cellStyle name="Date" xfId="2177" xr:uid="{00000000-0005-0000-0000-000080080000}"/>
    <cellStyle name="Date [d-mmm-yy]" xfId="2178" xr:uid="{00000000-0005-0000-0000-000081080000}"/>
    <cellStyle name="Date [mm-d-yy]" xfId="2179" xr:uid="{00000000-0005-0000-0000-000082080000}"/>
    <cellStyle name="Date [mm-d-yyyy]" xfId="2180" xr:uid="{00000000-0005-0000-0000-000083080000}"/>
    <cellStyle name="Date [mmm-d-yyyy]" xfId="2181" xr:uid="{00000000-0005-0000-0000-000084080000}"/>
    <cellStyle name="Date [mmm-yy]" xfId="2182" xr:uid="{00000000-0005-0000-0000-000085080000}"/>
    <cellStyle name="Date [mmm-yyyy]" xfId="2183" xr:uid="{00000000-0005-0000-0000-000086080000}"/>
    <cellStyle name="Date Aligned" xfId="2184" xr:uid="{00000000-0005-0000-0000-000087080000}"/>
    <cellStyle name="Date Short" xfId="2185" xr:uid="{00000000-0005-0000-0000-000088080000}"/>
    <cellStyle name="Date, Long" xfId="2186" xr:uid="{00000000-0005-0000-0000-000089080000}"/>
    <cellStyle name="Date, mmm-yy" xfId="2187" xr:uid="{00000000-0005-0000-0000-00008A080000}"/>
    <cellStyle name="Date, Short" xfId="2188" xr:uid="{00000000-0005-0000-0000-00008B080000}"/>
    <cellStyle name="Date_~1289430" xfId="2189" xr:uid="{00000000-0005-0000-0000-00008C080000}"/>
    <cellStyle name="Date1" xfId="2190" xr:uid="{00000000-0005-0000-0000-00008D080000}"/>
    <cellStyle name="Date2" xfId="2191" xr:uid="{00000000-0005-0000-0000-00008E080000}"/>
    <cellStyle name="Date2h" xfId="2192" xr:uid="{00000000-0005-0000-0000-00008F080000}"/>
    <cellStyle name="Dates" xfId="2193" xr:uid="{00000000-0005-0000-0000-000090080000}"/>
    <cellStyle name="DateYear" xfId="2194" xr:uid="{00000000-0005-0000-0000-000091080000}"/>
    <cellStyle name="DblLineDollarAcct" xfId="2195" xr:uid="{00000000-0005-0000-0000-000092080000}"/>
    <cellStyle name="DblLinePercent" xfId="2196" xr:uid="{00000000-0005-0000-0000-000093080000}"/>
    <cellStyle name="Decimal 2, derecha" xfId="2197" xr:uid="{00000000-0005-0000-0000-000094080000}"/>
    <cellStyle name="default" xfId="2198" xr:uid="{00000000-0005-0000-0000-000095080000}"/>
    <cellStyle name="DefaultStyle" xfId="2199" xr:uid="{00000000-0005-0000-0000-000096080000}"/>
    <cellStyle name="DESCRIÇÃO" xfId="2200" xr:uid="{00000000-0005-0000-0000-000097080000}"/>
    <cellStyle name="Design" xfId="2201" xr:uid="{00000000-0005-0000-0000-000098080000}"/>
    <cellStyle name="Dezimal (0.0)" xfId="2202" xr:uid="{00000000-0005-0000-0000-000099080000}"/>
    <cellStyle name="Dezimal [0]_Compiling Utility Macros" xfId="2203" xr:uid="{00000000-0005-0000-0000-00009A080000}"/>
    <cellStyle name="Dezimal_Compiling Utility Macros" xfId="2204" xr:uid="{00000000-0005-0000-0000-00009B080000}"/>
    <cellStyle name="Dia" xfId="2205" xr:uid="{00000000-0005-0000-0000-00009C080000}"/>
    <cellStyle name="Dollar" xfId="2206" xr:uid="{00000000-0005-0000-0000-00009D080000}"/>
    <cellStyle name="dollar [0]" xfId="2207" xr:uid="{00000000-0005-0000-0000-00009E080000}"/>
    <cellStyle name="dollar [1]" xfId="2208" xr:uid="{00000000-0005-0000-0000-00009F080000}"/>
    <cellStyle name="Dollar_ Pies " xfId="2209" xr:uid="{00000000-0005-0000-0000-0000A0080000}"/>
    <cellStyle name="Dollar1" xfId="2210" xr:uid="{00000000-0005-0000-0000-0000A1080000}"/>
    <cellStyle name="Dollar1Blue" xfId="2211" xr:uid="{00000000-0005-0000-0000-0000A2080000}"/>
    <cellStyle name="Dollar2" xfId="2212" xr:uid="{00000000-0005-0000-0000-0000A3080000}"/>
    <cellStyle name="DollarAccounting" xfId="2213" xr:uid="{00000000-0005-0000-0000-0000A4080000}"/>
    <cellStyle name="dollars" xfId="2214" xr:uid="{00000000-0005-0000-0000-0000A5080000}"/>
    <cellStyle name="DollarWhole" xfId="2215" xr:uid="{00000000-0005-0000-0000-0000A6080000}"/>
    <cellStyle name="Domma_Worksheet in   Compulsório de Depósito a Prazo" xfId="2216" xr:uid="{00000000-0005-0000-0000-0000A7080000}"/>
    <cellStyle name="Dotted Line" xfId="2217" xr:uid="{00000000-0005-0000-0000-0000A8080000}"/>
    <cellStyle name="Double Accounting" xfId="2218" xr:uid="{00000000-0005-0000-0000-0000A9080000}"/>
    <cellStyle name="doublespace" xfId="2219" xr:uid="{00000000-0005-0000-0000-0000AA080000}"/>
    <cellStyle name="Driver" xfId="2220" xr:uid="{00000000-0005-0000-0000-0000AB080000}"/>
    <cellStyle name="Driver Lable" xfId="2221" xr:uid="{00000000-0005-0000-0000-0000AC080000}"/>
    <cellStyle name="E&amp;Y House" xfId="2222" xr:uid="{00000000-0005-0000-0000-0000AD080000}"/>
    <cellStyle name="Encabez1" xfId="2223" xr:uid="{00000000-0005-0000-0000-0000AE080000}"/>
    <cellStyle name="Encabez2" xfId="2224" xr:uid="{00000000-0005-0000-0000-0000AF080000}"/>
    <cellStyle name="Ênfase1" xfId="2225" builtinId="29" customBuiltin="1"/>
    <cellStyle name="Ênfase1 2" xfId="2226" xr:uid="{00000000-0005-0000-0000-0000B1080000}"/>
    <cellStyle name="Ênfase2" xfId="2227" builtinId="33" customBuiltin="1"/>
    <cellStyle name="Ênfase2 2" xfId="2228" xr:uid="{00000000-0005-0000-0000-0000B3080000}"/>
    <cellStyle name="Ênfase3" xfId="2229" builtinId="37" customBuiltin="1"/>
    <cellStyle name="Ênfase3 2" xfId="2230" xr:uid="{00000000-0005-0000-0000-0000B5080000}"/>
    <cellStyle name="Ênfase4" xfId="2231" builtinId="41" customBuiltin="1"/>
    <cellStyle name="Ênfase4 2" xfId="2232" xr:uid="{00000000-0005-0000-0000-0000B7080000}"/>
    <cellStyle name="Ênfase5" xfId="2233" builtinId="45" customBuiltin="1"/>
    <cellStyle name="Ênfase5 2" xfId="2234" xr:uid="{00000000-0005-0000-0000-0000B9080000}"/>
    <cellStyle name="Ênfase6" xfId="2235" builtinId="49" customBuiltin="1"/>
    <cellStyle name="Ênfase6 2" xfId="2236" xr:uid="{00000000-0005-0000-0000-0000BB080000}"/>
    <cellStyle name="Enter Currency (0)" xfId="2237" xr:uid="{00000000-0005-0000-0000-0000BC080000}"/>
    <cellStyle name="Enter Currency (2)" xfId="2238" xr:uid="{00000000-0005-0000-0000-0000BD080000}"/>
    <cellStyle name="Enter Units (0)" xfId="2239" xr:uid="{00000000-0005-0000-0000-0000BE080000}"/>
    <cellStyle name="Enter Units (1)" xfId="2240" xr:uid="{00000000-0005-0000-0000-0000BF080000}"/>
    <cellStyle name="Enter Units (2)" xfId="2241" xr:uid="{00000000-0005-0000-0000-0000C0080000}"/>
    <cellStyle name="Entrada" xfId="2242" builtinId="20" customBuiltin="1"/>
    <cellStyle name="Entrada 2" xfId="2243" xr:uid="{00000000-0005-0000-0000-0000C2080000}"/>
    <cellStyle name="EPS" xfId="2244" xr:uid="{00000000-0005-0000-0000-0000C3080000}"/>
    <cellStyle name="EPSActual" xfId="2245" xr:uid="{00000000-0005-0000-0000-0000C4080000}"/>
    <cellStyle name="EPSEstimate" xfId="2246" xr:uid="{00000000-0005-0000-0000-0000C5080000}"/>
    <cellStyle name="Estilo 1" xfId="2247" xr:uid="{00000000-0005-0000-0000-0000C6080000}"/>
    <cellStyle name="Estilo 1 2" xfId="2248" xr:uid="{00000000-0005-0000-0000-0000C7080000}"/>
    <cellStyle name="Estilo 2" xfId="2249" xr:uid="{00000000-0005-0000-0000-0000C8080000}"/>
    <cellStyle name="Estilo 3" xfId="2250" xr:uid="{00000000-0005-0000-0000-0000C9080000}"/>
    <cellStyle name="Estilo 4" xfId="2251" xr:uid="{00000000-0005-0000-0000-0000CA080000}"/>
    <cellStyle name="Estilo 5" xfId="2252" xr:uid="{00000000-0005-0000-0000-0000CB080000}"/>
    <cellStyle name="Euro" xfId="2253" xr:uid="{00000000-0005-0000-0000-0000CC080000}"/>
    <cellStyle name="Euro 2" xfId="2254" xr:uid="{00000000-0005-0000-0000-0000CD080000}"/>
    <cellStyle name="Euro 3" xfId="2255" xr:uid="{00000000-0005-0000-0000-0000CE080000}"/>
    <cellStyle name="Euro 4" xfId="2256" xr:uid="{00000000-0005-0000-0000-0000CF080000}"/>
    <cellStyle name="Ex_MISTO" xfId="2257" xr:uid="{00000000-0005-0000-0000-0000D0080000}"/>
    <cellStyle name="Explanatory Text" xfId="2258" xr:uid="{00000000-0005-0000-0000-0000D1080000}"/>
    <cellStyle name="Explanatory Text 2" xfId="2259" xr:uid="{00000000-0005-0000-0000-0000D2080000}"/>
    <cellStyle name="F2" xfId="2260" xr:uid="{00000000-0005-0000-0000-0000D3080000}"/>
    <cellStyle name="F3" xfId="2261" xr:uid="{00000000-0005-0000-0000-0000D4080000}"/>
    <cellStyle name="F4" xfId="2262" xr:uid="{00000000-0005-0000-0000-0000D5080000}"/>
    <cellStyle name="F5" xfId="2263" xr:uid="{00000000-0005-0000-0000-0000D6080000}"/>
    <cellStyle name="F6" xfId="2264" xr:uid="{00000000-0005-0000-0000-0000D7080000}"/>
    <cellStyle name="F7" xfId="2265" xr:uid="{00000000-0005-0000-0000-0000D8080000}"/>
    <cellStyle name="F8" xfId="2266" xr:uid="{00000000-0005-0000-0000-0000D9080000}"/>
    <cellStyle name="FIELD" xfId="2267" xr:uid="{00000000-0005-0000-0000-0000DA080000}"/>
    <cellStyle name="Fijo" xfId="2268" xr:uid="{00000000-0005-0000-0000-0000DB080000}"/>
    <cellStyle name="Financiero" xfId="2269" xr:uid="{00000000-0005-0000-0000-0000DC080000}"/>
    <cellStyle name="Fixed" xfId="2270" xr:uid="{00000000-0005-0000-0000-0000DD080000}"/>
    <cellStyle name="Fixo" xfId="2271" xr:uid="{00000000-0005-0000-0000-0000DE080000}"/>
    <cellStyle name="Fixo 2" xfId="2272" xr:uid="{00000000-0005-0000-0000-0000DF080000}"/>
    <cellStyle name="Footnote" xfId="2273" xr:uid="{00000000-0005-0000-0000-0000E0080000}"/>
    <cellStyle name="Good" xfId="2274" xr:uid="{00000000-0005-0000-0000-0000E1080000}"/>
    <cellStyle name="Good 2" xfId="2275" xr:uid="{00000000-0005-0000-0000-0000E2080000}"/>
    <cellStyle name="Grey" xfId="2276" xr:uid="{00000000-0005-0000-0000-0000E3080000}"/>
    <cellStyle name="Hard Percent" xfId="2277" xr:uid="{00000000-0005-0000-0000-0000E4080000}"/>
    <cellStyle name="Header" xfId="2278" xr:uid="{00000000-0005-0000-0000-0000E5080000}"/>
    <cellStyle name="Header1" xfId="2279" xr:uid="{00000000-0005-0000-0000-0000E6080000}"/>
    <cellStyle name="Header2" xfId="2280" xr:uid="{00000000-0005-0000-0000-0000E7080000}"/>
    <cellStyle name="Heading" xfId="2281" xr:uid="{00000000-0005-0000-0000-0000E8080000}"/>
    <cellStyle name="Heading 1" xfId="2282" xr:uid="{00000000-0005-0000-0000-0000E9080000}"/>
    <cellStyle name="Heading 1 2" xfId="2283" xr:uid="{00000000-0005-0000-0000-0000EA080000}"/>
    <cellStyle name="Heading 2" xfId="2284" xr:uid="{00000000-0005-0000-0000-0000EB080000}"/>
    <cellStyle name="Heading 2 2" xfId="2285" xr:uid="{00000000-0005-0000-0000-0000EC080000}"/>
    <cellStyle name="Heading 2 3" xfId="2286" xr:uid="{00000000-0005-0000-0000-0000ED080000}"/>
    <cellStyle name="Heading 2 4" xfId="2287" xr:uid="{00000000-0005-0000-0000-0000EE080000}"/>
    <cellStyle name="Heading 3" xfId="2288" xr:uid="{00000000-0005-0000-0000-0000EF080000}"/>
    <cellStyle name="Heading 3 2" xfId="2289" xr:uid="{00000000-0005-0000-0000-0000F0080000}"/>
    <cellStyle name="Heading 3 3" xfId="2290" xr:uid="{00000000-0005-0000-0000-0000F1080000}"/>
    <cellStyle name="Heading 3 4" xfId="2291" xr:uid="{00000000-0005-0000-0000-0000F2080000}"/>
    <cellStyle name="Heading 4" xfId="2292" xr:uid="{00000000-0005-0000-0000-0000F3080000}"/>
    <cellStyle name="Heading 4 2" xfId="2293" xr:uid="{00000000-0005-0000-0000-0000F4080000}"/>
    <cellStyle name="Heading No Underline" xfId="2294" xr:uid="{00000000-0005-0000-0000-0000F5080000}"/>
    <cellStyle name="Heading With Underline" xfId="2295" xr:uid="{00000000-0005-0000-0000-0000F6080000}"/>
    <cellStyle name="Heading_7666-A1c" xfId="2296" xr:uid="{00000000-0005-0000-0000-0000F7080000}"/>
    <cellStyle name="Helv 10 Bold" xfId="2297" xr:uid="{00000000-0005-0000-0000-0000F8080000}"/>
    <cellStyle name="Helv 12 Bold" xfId="2298" xr:uid="{00000000-0005-0000-0000-0000F9080000}"/>
    <cellStyle name="Hidden" xfId="2299" xr:uid="{00000000-0005-0000-0000-0000FA080000}"/>
    <cellStyle name="Hyperlink seguido" xfId="2300" xr:uid="{00000000-0005-0000-0000-0000FB080000}"/>
    <cellStyle name="Indefinido" xfId="2302" xr:uid="{00000000-0005-0000-0000-0000FD080000}"/>
    <cellStyle name="Indefinido 2" xfId="2303" xr:uid="{00000000-0005-0000-0000-0000FE080000}"/>
    <cellStyle name="Indent" xfId="2304" xr:uid="{00000000-0005-0000-0000-0000FF080000}"/>
    <cellStyle name="Input" xfId="2305" xr:uid="{00000000-0005-0000-0000-000000090000}"/>
    <cellStyle name="Input (%)" xfId="2306" xr:uid="{00000000-0005-0000-0000-000001090000}"/>
    <cellStyle name="Input (£m)" xfId="2307" xr:uid="{00000000-0005-0000-0000-000002090000}"/>
    <cellStyle name="Input (No)" xfId="2308" xr:uid="{00000000-0005-0000-0000-000003090000}"/>
    <cellStyle name="Input [yellow]" xfId="2309" xr:uid="{00000000-0005-0000-0000-000004090000}"/>
    <cellStyle name="Input 10" xfId="2310" xr:uid="{00000000-0005-0000-0000-000005090000}"/>
    <cellStyle name="Input 2" xfId="2311" xr:uid="{00000000-0005-0000-0000-000006090000}"/>
    <cellStyle name="Input 3" xfId="2312" xr:uid="{00000000-0005-0000-0000-000007090000}"/>
    <cellStyle name="Input 4" xfId="2313" xr:uid="{00000000-0005-0000-0000-000008090000}"/>
    <cellStyle name="Input 5" xfId="2314" xr:uid="{00000000-0005-0000-0000-000009090000}"/>
    <cellStyle name="Input 6" xfId="2315" xr:uid="{00000000-0005-0000-0000-00000A090000}"/>
    <cellStyle name="Input 7" xfId="2316" xr:uid="{00000000-0005-0000-0000-00000B090000}"/>
    <cellStyle name="Input 7 2" xfId="2317" xr:uid="{00000000-0005-0000-0000-00000C090000}"/>
    <cellStyle name="Input 8" xfId="2318" xr:uid="{00000000-0005-0000-0000-00000D090000}"/>
    <cellStyle name="Input 9" xfId="2319" xr:uid="{00000000-0005-0000-0000-00000E090000}"/>
    <cellStyle name="Input_São Martinho Balanco  IFRS Marco 2010" xfId="2320" xr:uid="{00000000-0005-0000-0000-00000F090000}"/>
    <cellStyle name="Link Currency (0)" xfId="2321" xr:uid="{00000000-0005-0000-0000-000010090000}"/>
    <cellStyle name="Link Currency (2)" xfId="2322" xr:uid="{00000000-0005-0000-0000-000011090000}"/>
    <cellStyle name="Link Units (0)" xfId="2323" xr:uid="{00000000-0005-0000-0000-000012090000}"/>
    <cellStyle name="Link Units (1)" xfId="2324" xr:uid="{00000000-0005-0000-0000-000013090000}"/>
    <cellStyle name="Link Units (2)" xfId="2325" xr:uid="{00000000-0005-0000-0000-000014090000}"/>
    <cellStyle name="Linked Cell" xfId="2326" xr:uid="{00000000-0005-0000-0000-000015090000}"/>
    <cellStyle name="Linked Cell 2" xfId="2327" xr:uid="{00000000-0005-0000-0000-000016090000}"/>
    <cellStyle name="MacroCode" xfId="2328" xr:uid="{00000000-0005-0000-0000-000017090000}"/>
    <cellStyle name="MainHead" xfId="2329" xr:uid="{00000000-0005-0000-0000-000018090000}"/>
    <cellStyle name="meu" xfId="2330" xr:uid="{00000000-0005-0000-0000-000019090000}"/>
    <cellStyle name="Migliaia (0)_00_REV" xfId="2331" xr:uid="{00000000-0005-0000-0000-00001A090000}"/>
    <cellStyle name="Migliaia_3.2.2QUITO" xfId="2332" xr:uid="{00000000-0005-0000-0000-00001B090000}"/>
    <cellStyle name="Mike" xfId="2333" xr:uid="{00000000-0005-0000-0000-00001C090000}"/>
    <cellStyle name="Millares [0]_10 AVERIAS MASIVAS + ANT" xfId="2334" xr:uid="{00000000-0005-0000-0000-00001D090000}"/>
    <cellStyle name="Millares_10 AVERIAS MASIVAS + ANT" xfId="2335" xr:uid="{00000000-0005-0000-0000-00001E090000}"/>
    <cellStyle name="Milliers [0]_bug2_mario" xfId="2336" xr:uid="{00000000-0005-0000-0000-00001F090000}"/>
    <cellStyle name="Milliers_bug2_mario" xfId="2337" xr:uid="{00000000-0005-0000-0000-000020090000}"/>
    <cellStyle name="Moeda 2" xfId="2338" xr:uid="{00000000-0005-0000-0000-000021090000}"/>
    <cellStyle name="Moeda0" xfId="2339" xr:uid="{00000000-0005-0000-0000-000022090000}"/>
    <cellStyle name="Moeda0 2" xfId="2340" xr:uid="{00000000-0005-0000-0000-000023090000}"/>
    <cellStyle name="Moneda [0]_10 AVERIAS MASIVAS + ANT" xfId="2341" xr:uid="{00000000-0005-0000-0000-000024090000}"/>
    <cellStyle name="Moneda_10 AVERIAS MASIVAS + ANT" xfId="2342" xr:uid="{00000000-0005-0000-0000-000025090000}"/>
    <cellStyle name="Monétaire [0]_bug2_mario" xfId="2343" xr:uid="{00000000-0005-0000-0000-000026090000}"/>
    <cellStyle name="Monétaire_bug2_mario" xfId="2344" xr:uid="{00000000-0005-0000-0000-000027090000}"/>
    <cellStyle name="Monetario" xfId="2345" xr:uid="{00000000-0005-0000-0000-000028090000}"/>
    <cellStyle name="Multiple" xfId="2346" xr:uid="{00000000-0005-0000-0000-000029090000}"/>
    <cellStyle name="Neutral" xfId="2348" xr:uid="{00000000-0005-0000-0000-00002B090000}"/>
    <cellStyle name="Neutral 2" xfId="2349" xr:uid="{00000000-0005-0000-0000-00002C090000}"/>
    <cellStyle name="Neutro" xfId="2347" builtinId="28" customBuiltin="1"/>
    <cellStyle name="NívelLinha_2_1998" xfId="2350" xr:uid="{00000000-0005-0000-0000-00002D090000}"/>
    <cellStyle name="no dec" xfId="2351" xr:uid="{00000000-0005-0000-0000-00002E090000}"/>
    <cellStyle name="Non_definito" xfId="2352" xr:uid="{00000000-0005-0000-0000-00002F090000}"/>
    <cellStyle name="Normal" xfId="0" builtinId="0"/>
    <cellStyle name="Normal - Style1" xfId="2353" xr:uid="{00000000-0005-0000-0000-000031090000}"/>
    <cellStyle name="Normal - Style1 3" xfId="2354" xr:uid="{00000000-0005-0000-0000-000032090000}"/>
    <cellStyle name="Normal (%)" xfId="2355" xr:uid="{00000000-0005-0000-0000-000033090000}"/>
    <cellStyle name="Normal (£m)" xfId="2356" xr:uid="{00000000-0005-0000-0000-000034090000}"/>
    <cellStyle name="Normal (No)" xfId="2357" xr:uid="{00000000-0005-0000-0000-000035090000}"/>
    <cellStyle name="Normal (x)" xfId="2358" xr:uid="{00000000-0005-0000-0000-000036090000}"/>
    <cellStyle name="Normal 10" xfId="2359" xr:uid="{00000000-0005-0000-0000-000037090000}"/>
    <cellStyle name="Normal 10 2" xfId="2360" xr:uid="{00000000-0005-0000-0000-000038090000}"/>
    <cellStyle name="Normal 10 2 2" xfId="2361" xr:uid="{00000000-0005-0000-0000-000039090000}"/>
    <cellStyle name="Normal 10 2 2 2" xfId="2362" xr:uid="{00000000-0005-0000-0000-00003A090000}"/>
    <cellStyle name="Normal 10 2 2 2 2" xfId="2363" xr:uid="{00000000-0005-0000-0000-00003B090000}"/>
    <cellStyle name="Normal 10 2 2 2 2 2" xfId="2364" xr:uid="{00000000-0005-0000-0000-00003C090000}"/>
    <cellStyle name="Normal 10 2 2 2 3" xfId="2365" xr:uid="{00000000-0005-0000-0000-00003D090000}"/>
    <cellStyle name="Normal 10 2 2 3" xfId="2366" xr:uid="{00000000-0005-0000-0000-00003E090000}"/>
    <cellStyle name="Normal 10 2 3" xfId="2367" xr:uid="{00000000-0005-0000-0000-00003F090000}"/>
    <cellStyle name="Normal 10 2 3 2" xfId="2368" xr:uid="{00000000-0005-0000-0000-000040090000}"/>
    <cellStyle name="Normal 10 2 4" xfId="2369" xr:uid="{00000000-0005-0000-0000-000041090000}"/>
    <cellStyle name="Normal 10 3" xfId="2370" xr:uid="{00000000-0005-0000-0000-000042090000}"/>
    <cellStyle name="Normal 10 4" xfId="2371" xr:uid="{00000000-0005-0000-0000-000043090000}"/>
    <cellStyle name="Normal 10 4 2" xfId="2372" xr:uid="{00000000-0005-0000-0000-000044090000}"/>
    <cellStyle name="Normal 10 5" xfId="2373" xr:uid="{00000000-0005-0000-0000-000045090000}"/>
    <cellStyle name="Normal 10 5 2" xfId="2374" xr:uid="{00000000-0005-0000-0000-000046090000}"/>
    <cellStyle name="Normal 10 6" xfId="2375" xr:uid="{00000000-0005-0000-0000-000047090000}"/>
    <cellStyle name="Normal 10 6 2" xfId="2376" xr:uid="{00000000-0005-0000-0000-000048090000}"/>
    <cellStyle name="Normal 11" xfId="2377" xr:uid="{00000000-0005-0000-0000-000049090000}"/>
    <cellStyle name="Normal 11 2" xfId="2378" xr:uid="{00000000-0005-0000-0000-00004A090000}"/>
    <cellStyle name="Normal 11 2 2" xfId="2379" xr:uid="{00000000-0005-0000-0000-00004B090000}"/>
    <cellStyle name="Normal 11 2 2 2" xfId="2380" xr:uid="{00000000-0005-0000-0000-00004C090000}"/>
    <cellStyle name="Normal 11 2 3" xfId="2381" xr:uid="{00000000-0005-0000-0000-00004D090000}"/>
    <cellStyle name="Normal 11 2 3 2" xfId="2382" xr:uid="{00000000-0005-0000-0000-00004E090000}"/>
    <cellStyle name="Normal 11 2 4" xfId="2383" xr:uid="{00000000-0005-0000-0000-00004F090000}"/>
    <cellStyle name="Normal 11 3" xfId="2384" xr:uid="{00000000-0005-0000-0000-000050090000}"/>
    <cellStyle name="Normal 11 3 2" xfId="2385" xr:uid="{00000000-0005-0000-0000-000051090000}"/>
    <cellStyle name="Normal 11 4" xfId="2386" xr:uid="{00000000-0005-0000-0000-000052090000}"/>
    <cellStyle name="Normal 11 4 2" xfId="2387" xr:uid="{00000000-0005-0000-0000-000053090000}"/>
    <cellStyle name="Normal 11 5" xfId="2388" xr:uid="{00000000-0005-0000-0000-000054090000}"/>
    <cellStyle name="Normal 12" xfId="2389" xr:uid="{00000000-0005-0000-0000-000055090000}"/>
    <cellStyle name="Normal 12 2" xfId="2390" xr:uid="{00000000-0005-0000-0000-000056090000}"/>
    <cellStyle name="Normal 12 2 2" xfId="2391" xr:uid="{00000000-0005-0000-0000-000057090000}"/>
    <cellStyle name="Normal 12 2 2 2" xfId="2392" xr:uid="{00000000-0005-0000-0000-000058090000}"/>
    <cellStyle name="Normal 12 2 3" xfId="2393" xr:uid="{00000000-0005-0000-0000-000059090000}"/>
    <cellStyle name="Normal 12 2 3 2" xfId="2394" xr:uid="{00000000-0005-0000-0000-00005A090000}"/>
    <cellStyle name="Normal 12 2 4" xfId="2395" xr:uid="{00000000-0005-0000-0000-00005B090000}"/>
    <cellStyle name="Normal 13" xfId="2396" xr:uid="{00000000-0005-0000-0000-00005C090000}"/>
    <cellStyle name="Normal 13 2" xfId="2397" xr:uid="{00000000-0005-0000-0000-00005D090000}"/>
    <cellStyle name="Normal 13 2 2" xfId="2398" xr:uid="{00000000-0005-0000-0000-00005E090000}"/>
    <cellStyle name="Normal 13 2 2 2" xfId="2399" xr:uid="{00000000-0005-0000-0000-00005F090000}"/>
    <cellStyle name="Normal 13 2 3" xfId="2400" xr:uid="{00000000-0005-0000-0000-000060090000}"/>
    <cellStyle name="Normal 13 2 3 2" xfId="2401" xr:uid="{00000000-0005-0000-0000-000061090000}"/>
    <cellStyle name="Normal 13 2 4" xfId="2402" xr:uid="{00000000-0005-0000-0000-000062090000}"/>
    <cellStyle name="Normal 138" xfId="2403" xr:uid="{00000000-0005-0000-0000-000063090000}"/>
    <cellStyle name="Normal 139" xfId="2404" xr:uid="{00000000-0005-0000-0000-000064090000}"/>
    <cellStyle name="Normal 14" xfId="2405" xr:uid="{00000000-0005-0000-0000-000065090000}"/>
    <cellStyle name="Normal 14 2" xfId="2406" xr:uid="{00000000-0005-0000-0000-000066090000}"/>
    <cellStyle name="Normal 14 2 2" xfId="2407" xr:uid="{00000000-0005-0000-0000-000067090000}"/>
    <cellStyle name="Normal 14 3" xfId="2408" xr:uid="{00000000-0005-0000-0000-000068090000}"/>
    <cellStyle name="Normal 14 3 2" xfId="2409" xr:uid="{00000000-0005-0000-0000-000069090000}"/>
    <cellStyle name="Normal 14 4" xfId="2410" xr:uid="{00000000-0005-0000-0000-00006A090000}"/>
    <cellStyle name="Normal 140" xfId="2411" xr:uid="{00000000-0005-0000-0000-00006B090000}"/>
    <cellStyle name="Normal 141" xfId="2412" xr:uid="{00000000-0005-0000-0000-00006C090000}"/>
    <cellStyle name="Normal 142" xfId="2413" xr:uid="{00000000-0005-0000-0000-00006D090000}"/>
    <cellStyle name="Normal 15" xfId="2414" xr:uid="{00000000-0005-0000-0000-00006E090000}"/>
    <cellStyle name="Normal 15 2" xfId="2415" xr:uid="{00000000-0005-0000-0000-00006F090000}"/>
    <cellStyle name="Normal 15 2 2" xfId="2416" xr:uid="{00000000-0005-0000-0000-000070090000}"/>
    <cellStyle name="Normal 15 3" xfId="2417" xr:uid="{00000000-0005-0000-0000-000071090000}"/>
    <cellStyle name="Normal 15 3 2" xfId="2418" xr:uid="{00000000-0005-0000-0000-000072090000}"/>
    <cellStyle name="Normal 15 4" xfId="2419" xr:uid="{00000000-0005-0000-0000-000073090000}"/>
    <cellStyle name="Normal 16" xfId="2420" xr:uid="{00000000-0005-0000-0000-000074090000}"/>
    <cellStyle name="Normal 16 2" xfId="2421" xr:uid="{00000000-0005-0000-0000-000075090000}"/>
    <cellStyle name="Normal 16 2 2" xfId="2422" xr:uid="{00000000-0005-0000-0000-000076090000}"/>
    <cellStyle name="Normal 16 3" xfId="2423" xr:uid="{00000000-0005-0000-0000-000077090000}"/>
    <cellStyle name="Normal 16 3 2" xfId="2424" xr:uid="{00000000-0005-0000-0000-000078090000}"/>
    <cellStyle name="Normal 16 4" xfId="2425" xr:uid="{00000000-0005-0000-0000-000079090000}"/>
    <cellStyle name="Normal 17" xfId="2426" xr:uid="{00000000-0005-0000-0000-00007A090000}"/>
    <cellStyle name="Normal 17 2" xfId="2427" xr:uid="{00000000-0005-0000-0000-00007B090000}"/>
    <cellStyle name="Normal 17 2 2" xfId="2428" xr:uid="{00000000-0005-0000-0000-00007C090000}"/>
    <cellStyle name="Normal 17 3" xfId="2429" xr:uid="{00000000-0005-0000-0000-00007D090000}"/>
    <cellStyle name="Normal 17 3 2" xfId="2430" xr:uid="{00000000-0005-0000-0000-00007E090000}"/>
    <cellStyle name="Normal 17 4" xfId="2431" xr:uid="{00000000-0005-0000-0000-00007F090000}"/>
    <cellStyle name="Normal 18" xfId="2432" xr:uid="{00000000-0005-0000-0000-000080090000}"/>
    <cellStyle name="Normal 18 2" xfId="2433" xr:uid="{00000000-0005-0000-0000-000081090000}"/>
    <cellStyle name="Normal 18 2 2" xfId="2434" xr:uid="{00000000-0005-0000-0000-000082090000}"/>
    <cellStyle name="Normal 18 3" xfId="2435" xr:uid="{00000000-0005-0000-0000-000083090000}"/>
    <cellStyle name="Normal 18 3 2" xfId="2436" xr:uid="{00000000-0005-0000-0000-000084090000}"/>
    <cellStyle name="Normal 18 4" xfId="2437" xr:uid="{00000000-0005-0000-0000-000085090000}"/>
    <cellStyle name="Normal 19" xfId="2438" xr:uid="{00000000-0005-0000-0000-000086090000}"/>
    <cellStyle name="Normal 19 2" xfId="2439" xr:uid="{00000000-0005-0000-0000-000087090000}"/>
    <cellStyle name="Normal 19 2 2" xfId="2440" xr:uid="{00000000-0005-0000-0000-000088090000}"/>
    <cellStyle name="Normal 19 3" xfId="2441" xr:uid="{00000000-0005-0000-0000-000089090000}"/>
    <cellStyle name="Normal 19 3 2" xfId="2442" xr:uid="{00000000-0005-0000-0000-00008A090000}"/>
    <cellStyle name="Normal 19 4" xfId="2443" xr:uid="{00000000-0005-0000-0000-00008B090000}"/>
    <cellStyle name="Normal 2" xfId="2444" xr:uid="{00000000-0005-0000-0000-00008C090000}"/>
    <cellStyle name="Normal 2 12" xfId="2445" xr:uid="{00000000-0005-0000-0000-00008D090000}"/>
    <cellStyle name="Normal 2 12 2" xfId="2446" xr:uid="{00000000-0005-0000-0000-00008E090000}"/>
    <cellStyle name="Normal 2 12 2 2" xfId="2447" xr:uid="{00000000-0005-0000-0000-00008F090000}"/>
    <cellStyle name="Normal 2 12 3" xfId="2448" xr:uid="{00000000-0005-0000-0000-000090090000}"/>
    <cellStyle name="Normal 2 15" xfId="2449" xr:uid="{00000000-0005-0000-0000-000091090000}"/>
    <cellStyle name="Normal 2 2" xfId="2450" xr:uid="{00000000-0005-0000-0000-000092090000}"/>
    <cellStyle name="Normal 2 2 2" xfId="2451" xr:uid="{00000000-0005-0000-0000-000093090000}"/>
    <cellStyle name="Normal 2 2 3" xfId="2452" xr:uid="{00000000-0005-0000-0000-000094090000}"/>
    <cellStyle name="Normal 2 3" xfId="2453" xr:uid="{00000000-0005-0000-0000-000095090000}"/>
    <cellStyle name="Normal 2 3 2" xfId="2454" xr:uid="{00000000-0005-0000-0000-000096090000}"/>
    <cellStyle name="Normal 2 3 2 2" xfId="2455" xr:uid="{00000000-0005-0000-0000-000097090000}"/>
    <cellStyle name="Normal 2 3 2 3" xfId="2456" xr:uid="{00000000-0005-0000-0000-000098090000}"/>
    <cellStyle name="Normal 2 3 2 3 2" xfId="2457" xr:uid="{00000000-0005-0000-0000-000099090000}"/>
    <cellStyle name="Normal 2 3 2 4" xfId="2458" xr:uid="{00000000-0005-0000-0000-00009A090000}"/>
    <cellStyle name="Normal 2 3 2 4 2" xfId="2459" xr:uid="{00000000-0005-0000-0000-00009B090000}"/>
    <cellStyle name="Normal 2 3 2 5" xfId="2460" xr:uid="{00000000-0005-0000-0000-00009C090000}"/>
    <cellStyle name="Normal 2 3 3" xfId="2461" xr:uid="{00000000-0005-0000-0000-00009D090000}"/>
    <cellStyle name="Normal 2 3 3 2" xfId="2462" xr:uid="{00000000-0005-0000-0000-00009E090000}"/>
    <cellStyle name="Normal 2 3 3 2 2" xfId="2463" xr:uid="{00000000-0005-0000-0000-00009F090000}"/>
    <cellStyle name="Normal 2 3 3 3" xfId="2464" xr:uid="{00000000-0005-0000-0000-0000A0090000}"/>
    <cellStyle name="Normal 2 3 3 3 2" xfId="2465" xr:uid="{00000000-0005-0000-0000-0000A1090000}"/>
    <cellStyle name="Normal 2 3 3 4" xfId="2466" xr:uid="{00000000-0005-0000-0000-0000A2090000}"/>
    <cellStyle name="Normal 2 3 4" xfId="2467" xr:uid="{00000000-0005-0000-0000-0000A3090000}"/>
    <cellStyle name="Normal 2 3 4 2" xfId="2468" xr:uid="{00000000-0005-0000-0000-0000A4090000}"/>
    <cellStyle name="Normal 2 3 5" xfId="2469" xr:uid="{00000000-0005-0000-0000-0000A5090000}"/>
    <cellStyle name="Normal 2 3 5 2" xfId="2470" xr:uid="{00000000-0005-0000-0000-0000A6090000}"/>
    <cellStyle name="Normal 2 3 6" xfId="2471" xr:uid="{00000000-0005-0000-0000-0000A7090000}"/>
    <cellStyle name="Normal 2 3 6 2" xfId="2472" xr:uid="{00000000-0005-0000-0000-0000A8090000}"/>
    <cellStyle name="Normal 2 3 7" xfId="2473" xr:uid="{00000000-0005-0000-0000-0000A9090000}"/>
    <cellStyle name="Normal 2 3 7 2" xfId="2474" xr:uid="{00000000-0005-0000-0000-0000AA090000}"/>
    <cellStyle name="Normal 2 3 8" xfId="2475" xr:uid="{00000000-0005-0000-0000-0000AB090000}"/>
    <cellStyle name="Normal 2 4" xfId="2476" xr:uid="{00000000-0005-0000-0000-0000AC090000}"/>
    <cellStyle name="Normal 2 4 13" xfId="2477" xr:uid="{00000000-0005-0000-0000-0000AD090000}"/>
    <cellStyle name="Normal 2 5" xfId="2478" xr:uid="{00000000-0005-0000-0000-0000AE090000}"/>
    <cellStyle name="Normal 2 9" xfId="2479" xr:uid="{00000000-0005-0000-0000-0000AF090000}"/>
    <cellStyle name="Normal 2_~7242560" xfId="2480" xr:uid="{00000000-0005-0000-0000-0000B0090000}"/>
    <cellStyle name="Normal 20" xfId="2481" xr:uid="{00000000-0005-0000-0000-0000B1090000}"/>
    <cellStyle name="Normal 20 2" xfId="2482" xr:uid="{00000000-0005-0000-0000-0000B2090000}"/>
    <cellStyle name="Normal 20 2 2" xfId="2483" xr:uid="{00000000-0005-0000-0000-0000B3090000}"/>
    <cellStyle name="Normal 20 3" xfId="2484" xr:uid="{00000000-0005-0000-0000-0000B4090000}"/>
    <cellStyle name="Normal 20 3 2" xfId="2485" xr:uid="{00000000-0005-0000-0000-0000B5090000}"/>
    <cellStyle name="Normal 20 4" xfId="2486" xr:uid="{00000000-0005-0000-0000-0000B6090000}"/>
    <cellStyle name="Normal 206" xfId="2487" xr:uid="{00000000-0005-0000-0000-0000B7090000}"/>
    <cellStyle name="Normal 21" xfId="2488" xr:uid="{00000000-0005-0000-0000-0000B8090000}"/>
    <cellStyle name="Normal 22" xfId="2489" xr:uid="{00000000-0005-0000-0000-0000B9090000}"/>
    <cellStyle name="Normal 22 2" xfId="2490" xr:uid="{00000000-0005-0000-0000-0000BA090000}"/>
    <cellStyle name="Normal 22 2 2" xfId="2491" xr:uid="{00000000-0005-0000-0000-0000BB090000}"/>
    <cellStyle name="Normal 22 3" xfId="2492" xr:uid="{00000000-0005-0000-0000-0000BC090000}"/>
    <cellStyle name="Normal 22 3 2" xfId="2493" xr:uid="{00000000-0005-0000-0000-0000BD090000}"/>
    <cellStyle name="Normal 22 4" xfId="2494" xr:uid="{00000000-0005-0000-0000-0000BE090000}"/>
    <cellStyle name="Normal 23" xfId="2495" xr:uid="{00000000-0005-0000-0000-0000BF090000}"/>
    <cellStyle name="Normal 24" xfId="2496" xr:uid="{00000000-0005-0000-0000-0000C0090000}"/>
    <cellStyle name="Normal 25" xfId="2497" xr:uid="{00000000-0005-0000-0000-0000C1090000}"/>
    <cellStyle name="Normal 26" xfId="2498" xr:uid="{00000000-0005-0000-0000-0000C2090000}"/>
    <cellStyle name="Normal 26 2" xfId="2499" xr:uid="{00000000-0005-0000-0000-0000C3090000}"/>
    <cellStyle name="Normal 26 2 2" xfId="2500" xr:uid="{00000000-0005-0000-0000-0000C4090000}"/>
    <cellStyle name="Normal 26 2 2 2" xfId="2501" xr:uid="{00000000-0005-0000-0000-0000C5090000}"/>
    <cellStyle name="Normal 26 2 3" xfId="2502" xr:uid="{00000000-0005-0000-0000-0000C6090000}"/>
    <cellStyle name="Normal 26 2 3 2" xfId="2503" xr:uid="{00000000-0005-0000-0000-0000C7090000}"/>
    <cellStyle name="Normal 26 2 4" xfId="2504" xr:uid="{00000000-0005-0000-0000-0000C8090000}"/>
    <cellStyle name="Normal 27" xfId="2505" xr:uid="{00000000-0005-0000-0000-0000C9090000}"/>
    <cellStyle name="Normal 27 2" xfId="2506" xr:uid="{00000000-0005-0000-0000-0000CA090000}"/>
    <cellStyle name="Normal 27 2 2" xfId="2507" xr:uid="{00000000-0005-0000-0000-0000CB090000}"/>
    <cellStyle name="Normal 27 3" xfId="2508" xr:uid="{00000000-0005-0000-0000-0000CC090000}"/>
    <cellStyle name="Normal 27 3 2" xfId="2509" xr:uid="{00000000-0005-0000-0000-0000CD090000}"/>
    <cellStyle name="Normal 27 4" xfId="2510" xr:uid="{00000000-0005-0000-0000-0000CE090000}"/>
    <cellStyle name="Normal 28" xfId="2511" xr:uid="{00000000-0005-0000-0000-0000CF090000}"/>
    <cellStyle name="Normal 28 2" xfId="2512" xr:uid="{00000000-0005-0000-0000-0000D0090000}"/>
    <cellStyle name="Normal 28 2 2" xfId="2513" xr:uid="{00000000-0005-0000-0000-0000D1090000}"/>
    <cellStyle name="Normal 28 2 2 2" xfId="2514" xr:uid="{00000000-0005-0000-0000-0000D2090000}"/>
    <cellStyle name="Normal 28 2 3" xfId="2515" xr:uid="{00000000-0005-0000-0000-0000D3090000}"/>
    <cellStyle name="Normal 28 3" xfId="2516" xr:uid="{00000000-0005-0000-0000-0000D4090000}"/>
    <cellStyle name="Normal 28 3 2" xfId="2517" xr:uid="{00000000-0005-0000-0000-0000D5090000}"/>
    <cellStyle name="Normal 28 4" xfId="2518" xr:uid="{00000000-0005-0000-0000-0000D6090000}"/>
    <cellStyle name="Normal 28 4 2" xfId="2519" xr:uid="{00000000-0005-0000-0000-0000D7090000}"/>
    <cellStyle name="Normal 28 5" xfId="2520" xr:uid="{00000000-0005-0000-0000-0000D8090000}"/>
    <cellStyle name="Normal 29" xfId="2521" xr:uid="{00000000-0005-0000-0000-0000D9090000}"/>
    <cellStyle name="Normal 3" xfId="2522" xr:uid="{00000000-0005-0000-0000-0000DA090000}"/>
    <cellStyle name="Normal 3 2" xfId="2523" xr:uid="{00000000-0005-0000-0000-0000DB090000}"/>
    <cellStyle name="Normal 3 2 2" xfId="2524" xr:uid="{00000000-0005-0000-0000-0000DC090000}"/>
    <cellStyle name="Normal 3 3" xfId="2525" xr:uid="{00000000-0005-0000-0000-0000DD090000}"/>
    <cellStyle name="Normal 3 3 2" xfId="2526" xr:uid="{00000000-0005-0000-0000-0000DE090000}"/>
    <cellStyle name="Normal 3 3 2 2" xfId="2527" xr:uid="{00000000-0005-0000-0000-0000DF090000}"/>
    <cellStyle name="Normal 3 3 2 2 2" xfId="2528" xr:uid="{00000000-0005-0000-0000-0000E0090000}"/>
    <cellStyle name="Normal 3 3 2 3" xfId="2529" xr:uid="{00000000-0005-0000-0000-0000E1090000}"/>
    <cellStyle name="Normal 3 3 2 3 2" xfId="2530" xr:uid="{00000000-0005-0000-0000-0000E2090000}"/>
    <cellStyle name="Normal 3 3 2 4" xfId="2531" xr:uid="{00000000-0005-0000-0000-0000E3090000}"/>
    <cellStyle name="Normal 3 3 3" xfId="2532" xr:uid="{00000000-0005-0000-0000-0000E4090000}"/>
    <cellStyle name="Normal 3 3 3 2" xfId="2533" xr:uid="{00000000-0005-0000-0000-0000E5090000}"/>
    <cellStyle name="Normal 3 3 3 2 2" xfId="2534" xr:uid="{00000000-0005-0000-0000-0000E6090000}"/>
    <cellStyle name="Normal 3 3 3 3" xfId="2535" xr:uid="{00000000-0005-0000-0000-0000E7090000}"/>
    <cellStyle name="Normal 3 3 3 3 2" xfId="2536" xr:uid="{00000000-0005-0000-0000-0000E8090000}"/>
    <cellStyle name="Normal 3 3 3 4" xfId="2537" xr:uid="{00000000-0005-0000-0000-0000E9090000}"/>
    <cellStyle name="Normal 3 4" xfId="2538" xr:uid="{00000000-0005-0000-0000-0000EA090000}"/>
    <cellStyle name="Normal 3 4 2" xfId="2539" xr:uid="{00000000-0005-0000-0000-0000EB090000}"/>
    <cellStyle name="Normal 3 4 2 2" xfId="2540" xr:uid="{00000000-0005-0000-0000-0000EC090000}"/>
    <cellStyle name="Normal 3 4 2 2 2" xfId="2541" xr:uid="{00000000-0005-0000-0000-0000ED090000}"/>
    <cellStyle name="Normal 3 4 2 3" xfId="2542" xr:uid="{00000000-0005-0000-0000-0000EE090000}"/>
    <cellStyle name="Normal 3 4 2 3 2" xfId="2543" xr:uid="{00000000-0005-0000-0000-0000EF090000}"/>
    <cellStyle name="Normal 3 4 2 4" xfId="2544" xr:uid="{00000000-0005-0000-0000-0000F0090000}"/>
    <cellStyle name="Normal 3 5" xfId="2545" xr:uid="{00000000-0005-0000-0000-0000F1090000}"/>
    <cellStyle name="Normal 3 5 2" xfId="2546" xr:uid="{00000000-0005-0000-0000-0000F2090000}"/>
    <cellStyle name="Normal 3 5 2 2" xfId="2547" xr:uid="{00000000-0005-0000-0000-0000F3090000}"/>
    <cellStyle name="Normal 3 5 3" xfId="2548" xr:uid="{00000000-0005-0000-0000-0000F4090000}"/>
    <cellStyle name="Normal 3 5 3 2" xfId="2549" xr:uid="{00000000-0005-0000-0000-0000F5090000}"/>
    <cellStyle name="Normal 3 5 4" xfId="2550" xr:uid="{00000000-0005-0000-0000-0000F6090000}"/>
    <cellStyle name="Normal 3 6" xfId="2551" xr:uid="{00000000-0005-0000-0000-0000F7090000}"/>
    <cellStyle name="Normal 3 6 2" xfId="2552" xr:uid="{00000000-0005-0000-0000-0000F8090000}"/>
    <cellStyle name="Normal 3 6 2 2" xfId="2553" xr:uid="{00000000-0005-0000-0000-0000F9090000}"/>
    <cellStyle name="Normal 3 6 3" xfId="2554" xr:uid="{00000000-0005-0000-0000-0000FA090000}"/>
    <cellStyle name="Normal 3 6 3 2" xfId="2555" xr:uid="{00000000-0005-0000-0000-0000FB090000}"/>
    <cellStyle name="Normal 3 6 4" xfId="2556" xr:uid="{00000000-0005-0000-0000-0000FC090000}"/>
    <cellStyle name="Normal 30" xfId="2557" xr:uid="{00000000-0005-0000-0000-0000FD090000}"/>
    <cellStyle name="Normal 30 2" xfId="2558" xr:uid="{00000000-0005-0000-0000-0000FE090000}"/>
    <cellStyle name="Normal 31" xfId="2559" xr:uid="{00000000-0005-0000-0000-0000FF090000}"/>
    <cellStyle name="Normal 32" xfId="2560" xr:uid="{00000000-0005-0000-0000-0000000A0000}"/>
    <cellStyle name="Normal 33" xfId="2561" xr:uid="{00000000-0005-0000-0000-0000010A0000}"/>
    <cellStyle name="Normal 34" xfId="2562" xr:uid="{00000000-0005-0000-0000-0000020A0000}"/>
    <cellStyle name="Normal 35" xfId="2563" xr:uid="{00000000-0005-0000-0000-0000030A0000}"/>
    <cellStyle name="Normal 36" xfId="2564" xr:uid="{00000000-0005-0000-0000-0000040A0000}"/>
    <cellStyle name="Normal 37" xfId="2565" xr:uid="{00000000-0005-0000-0000-0000050A0000}"/>
    <cellStyle name="Normal 38" xfId="2566" xr:uid="{00000000-0005-0000-0000-0000060A0000}"/>
    <cellStyle name="Normal 39" xfId="2567" xr:uid="{00000000-0005-0000-0000-0000070A0000}"/>
    <cellStyle name="Normal 4" xfId="2568" xr:uid="{00000000-0005-0000-0000-0000080A0000}"/>
    <cellStyle name="Normal 4 2" xfId="2569" xr:uid="{00000000-0005-0000-0000-0000090A0000}"/>
    <cellStyle name="Normal 4 3" xfId="2570" xr:uid="{00000000-0005-0000-0000-00000A0A0000}"/>
    <cellStyle name="Normal 4 4" xfId="2571" xr:uid="{00000000-0005-0000-0000-00000B0A0000}"/>
    <cellStyle name="Normal 40" xfId="2572" xr:uid="{00000000-0005-0000-0000-00000C0A0000}"/>
    <cellStyle name="Normal 41" xfId="2573" xr:uid="{00000000-0005-0000-0000-00000D0A0000}"/>
    <cellStyle name="Normal 42" xfId="2574" xr:uid="{00000000-0005-0000-0000-00000E0A0000}"/>
    <cellStyle name="Normal 43" xfId="2575" xr:uid="{00000000-0005-0000-0000-00000F0A0000}"/>
    <cellStyle name="Normal 44" xfId="2576" xr:uid="{00000000-0005-0000-0000-0000100A0000}"/>
    <cellStyle name="Normal 45" xfId="2577" xr:uid="{00000000-0005-0000-0000-0000110A0000}"/>
    <cellStyle name="Normal 46" xfId="2578" xr:uid="{00000000-0005-0000-0000-0000120A0000}"/>
    <cellStyle name="Normal 47" xfId="2579" xr:uid="{00000000-0005-0000-0000-0000130A0000}"/>
    <cellStyle name="Normal 48" xfId="2580" xr:uid="{00000000-0005-0000-0000-0000140A0000}"/>
    <cellStyle name="Normal 49" xfId="2581" xr:uid="{00000000-0005-0000-0000-0000150A0000}"/>
    <cellStyle name="Normal 5" xfId="2582" xr:uid="{00000000-0005-0000-0000-0000160A0000}"/>
    <cellStyle name="Normal 5 10" xfId="2583" xr:uid="{00000000-0005-0000-0000-0000170A0000}"/>
    <cellStyle name="Normal 5 2" xfId="2584" xr:uid="{00000000-0005-0000-0000-0000180A0000}"/>
    <cellStyle name="Normal 5 2 2" xfId="2585" xr:uid="{00000000-0005-0000-0000-0000190A0000}"/>
    <cellStyle name="Normal 5 2 2 2" xfId="2586" xr:uid="{00000000-0005-0000-0000-00001A0A0000}"/>
    <cellStyle name="Normal 5 2 2 2 2" xfId="2587" xr:uid="{00000000-0005-0000-0000-00001B0A0000}"/>
    <cellStyle name="Normal 5 2 2 3" xfId="2588" xr:uid="{00000000-0005-0000-0000-00001C0A0000}"/>
    <cellStyle name="Normal 5 2 2 3 2" xfId="2589" xr:uid="{00000000-0005-0000-0000-00001D0A0000}"/>
    <cellStyle name="Normal 5 2 2 4" xfId="2590" xr:uid="{00000000-0005-0000-0000-00001E0A0000}"/>
    <cellStyle name="Normal 5 2 3" xfId="2591" xr:uid="{00000000-0005-0000-0000-00001F0A0000}"/>
    <cellStyle name="Normal 5 2 3 2" xfId="2592" xr:uid="{00000000-0005-0000-0000-0000200A0000}"/>
    <cellStyle name="Normal 5 2 4" xfId="2593" xr:uid="{00000000-0005-0000-0000-0000210A0000}"/>
    <cellStyle name="Normal 5 2 4 2" xfId="2594" xr:uid="{00000000-0005-0000-0000-0000220A0000}"/>
    <cellStyle name="Normal 5 2 5" xfId="2595" xr:uid="{00000000-0005-0000-0000-0000230A0000}"/>
    <cellStyle name="Normal 5 2 5 2" xfId="2596" xr:uid="{00000000-0005-0000-0000-0000240A0000}"/>
    <cellStyle name="Normal 5 2 6" xfId="2597" xr:uid="{00000000-0005-0000-0000-0000250A0000}"/>
    <cellStyle name="Normal 5 2 6 2" xfId="2598" xr:uid="{00000000-0005-0000-0000-0000260A0000}"/>
    <cellStyle name="Normal 5 2 7" xfId="2599" xr:uid="{00000000-0005-0000-0000-0000270A0000}"/>
    <cellStyle name="Normal 5 3" xfId="2600" xr:uid="{00000000-0005-0000-0000-0000280A0000}"/>
    <cellStyle name="Normal 5 3 2" xfId="2601" xr:uid="{00000000-0005-0000-0000-0000290A0000}"/>
    <cellStyle name="Normal 5 3 2 2" xfId="2602" xr:uid="{00000000-0005-0000-0000-00002A0A0000}"/>
    <cellStyle name="Normal 5 3 2 2 2" xfId="2603" xr:uid="{00000000-0005-0000-0000-00002B0A0000}"/>
    <cellStyle name="Normal 5 3 2 3" xfId="2604" xr:uid="{00000000-0005-0000-0000-00002C0A0000}"/>
    <cellStyle name="Normal 5 3 2 3 2" xfId="2605" xr:uid="{00000000-0005-0000-0000-00002D0A0000}"/>
    <cellStyle name="Normal 5 3 2 4" xfId="2606" xr:uid="{00000000-0005-0000-0000-00002E0A0000}"/>
    <cellStyle name="Normal 5 3 3" xfId="2607" xr:uid="{00000000-0005-0000-0000-00002F0A0000}"/>
    <cellStyle name="Normal 5 3 3 2" xfId="2608" xr:uid="{00000000-0005-0000-0000-0000300A0000}"/>
    <cellStyle name="Normal 5 3 4" xfId="2609" xr:uid="{00000000-0005-0000-0000-0000310A0000}"/>
    <cellStyle name="Normal 5 3 4 2" xfId="2610" xr:uid="{00000000-0005-0000-0000-0000320A0000}"/>
    <cellStyle name="Normal 5 3 5" xfId="2611" xr:uid="{00000000-0005-0000-0000-0000330A0000}"/>
    <cellStyle name="Normal 5 3 5 2" xfId="2612" xr:uid="{00000000-0005-0000-0000-0000340A0000}"/>
    <cellStyle name="Normal 5 3 6" xfId="2613" xr:uid="{00000000-0005-0000-0000-0000350A0000}"/>
    <cellStyle name="Normal 5 3 6 2" xfId="2614" xr:uid="{00000000-0005-0000-0000-0000360A0000}"/>
    <cellStyle name="Normal 5 3 7" xfId="2615" xr:uid="{00000000-0005-0000-0000-0000370A0000}"/>
    <cellStyle name="Normal 5 4" xfId="2616" xr:uid="{00000000-0005-0000-0000-0000380A0000}"/>
    <cellStyle name="Normal 5 4 2" xfId="2617" xr:uid="{00000000-0005-0000-0000-0000390A0000}"/>
    <cellStyle name="Normal 5 4 2 2" xfId="2618" xr:uid="{00000000-0005-0000-0000-00003A0A0000}"/>
    <cellStyle name="Normal 5 4 2 2 2" xfId="2619" xr:uid="{00000000-0005-0000-0000-00003B0A0000}"/>
    <cellStyle name="Normal 5 4 2 3" xfId="2620" xr:uid="{00000000-0005-0000-0000-00003C0A0000}"/>
    <cellStyle name="Normal 5 4 2 3 2" xfId="2621" xr:uid="{00000000-0005-0000-0000-00003D0A0000}"/>
    <cellStyle name="Normal 5 4 2 4" xfId="2622" xr:uid="{00000000-0005-0000-0000-00003E0A0000}"/>
    <cellStyle name="Normal 5 5" xfId="2623" xr:uid="{00000000-0005-0000-0000-00003F0A0000}"/>
    <cellStyle name="Normal 5 5 2" xfId="2624" xr:uid="{00000000-0005-0000-0000-0000400A0000}"/>
    <cellStyle name="Normal 5 5 2 2" xfId="2625" xr:uid="{00000000-0005-0000-0000-0000410A0000}"/>
    <cellStyle name="Normal 5 5 3" xfId="2626" xr:uid="{00000000-0005-0000-0000-0000420A0000}"/>
    <cellStyle name="Normal 5 5 3 2" xfId="2627" xr:uid="{00000000-0005-0000-0000-0000430A0000}"/>
    <cellStyle name="Normal 5 5 4" xfId="2628" xr:uid="{00000000-0005-0000-0000-0000440A0000}"/>
    <cellStyle name="Normal 5 6" xfId="2629" xr:uid="{00000000-0005-0000-0000-0000450A0000}"/>
    <cellStyle name="Normal 5 6 2" xfId="2630" xr:uid="{00000000-0005-0000-0000-0000460A0000}"/>
    <cellStyle name="Normal 5 7" xfId="2631" xr:uid="{00000000-0005-0000-0000-0000470A0000}"/>
    <cellStyle name="Normal 5 7 2" xfId="2632" xr:uid="{00000000-0005-0000-0000-0000480A0000}"/>
    <cellStyle name="Normal 5 8" xfId="2633" xr:uid="{00000000-0005-0000-0000-0000490A0000}"/>
    <cellStyle name="Normal 5 8 2" xfId="2634" xr:uid="{00000000-0005-0000-0000-00004A0A0000}"/>
    <cellStyle name="Normal 5 9" xfId="2635" xr:uid="{00000000-0005-0000-0000-00004B0A0000}"/>
    <cellStyle name="Normal 5 9 2" xfId="2636" xr:uid="{00000000-0005-0000-0000-00004C0A0000}"/>
    <cellStyle name="Normal 50" xfId="2637" xr:uid="{00000000-0005-0000-0000-00004D0A0000}"/>
    <cellStyle name="Normal 51" xfId="2638" xr:uid="{00000000-0005-0000-0000-00004E0A0000}"/>
    <cellStyle name="Normal 52" xfId="2639" xr:uid="{00000000-0005-0000-0000-00004F0A0000}"/>
    <cellStyle name="Normal 53" xfId="2640" xr:uid="{00000000-0005-0000-0000-0000500A0000}"/>
    <cellStyle name="Normal 54" xfId="2641" xr:uid="{00000000-0005-0000-0000-0000510A0000}"/>
    <cellStyle name="Normal 55" xfId="2642" xr:uid="{00000000-0005-0000-0000-0000520A0000}"/>
    <cellStyle name="Normal 56" xfId="2643" xr:uid="{00000000-0005-0000-0000-0000530A0000}"/>
    <cellStyle name="Normal 57" xfId="2644" xr:uid="{00000000-0005-0000-0000-0000540A0000}"/>
    <cellStyle name="Normal 58" xfId="2645" xr:uid="{00000000-0005-0000-0000-0000550A0000}"/>
    <cellStyle name="Normal 59" xfId="2646" xr:uid="{00000000-0005-0000-0000-0000560A0000}"/>
    <cellStyle name="Normal 6" xfId="2647" xr:uid="{00000000-0005-0000-0000-0000570A0000}"/>
    <cellStyle name="Normal 6 2" xfId="2648" xr:uid="{00000000-0005-0000-0000-0000580A0000}"/>
    <cellStyle name="Normal 6 2 2" xfId="2649" xr:uid="{00000000-0005-0000-0000-0000590A0000}"/>
    <cellStyle name="Normal 6 2 2 2" xfId="2650" xr:uid="{00000000-0005-0000-0000-00005A0A0000}"/>
    <cellStyle name="Normal 6 2 3" xfId="2651" xr:uid="{00000000-0005-0000-0000-00005B0A0000}"/>
    <cellStyle name="Normal 6 2 3 2" xfId="2652" xr:uid="{00000000-0005-0000-0000-00005C0A0000}"/>
    <cellStyle name="Normal 6 2 4" xfId="2653" xr:uid="{00000000-0005-0000-0000-00005D0A0000}"/>
    <cellStyle name="Normal 6 3" xfId="2654" xr:uid="{00000000-0005-0000-0000-00005E0A0000}"/>
    <cellStyle name="Normal 6 3 2" xfId="2655" xr:uid="{00000000-0005-0000-0000-00005F0A0000}"/>
    <cellStyle name="Normal 6 3 2 2" xfId="2656" xr:uid="{00000000-0005-0000-0000-0000600A0000}"/>
    <cellStyle name="Normal 6 3 3" xfId="2657" xr:uid="{00000000-0005-0000-0000-0000610A0000}"/>
    <cellStyle name="Normal 6 3 3 2" xfId="2658" xr:uid="{00000000-0005-0000-0000-0000620A0000}"/>
    <cellStyle name="Normal 6 3 4" xfId="2659" xr:uid="{00000000-0005-0000-0000-0000630A0000}"/>
    <cellStyle name="Normal 60" xfId="2660" xr:uid="{00000000-0005-0000-0000-0000640A0000}"/>
    <cellStyle name="Normal 61" xfId="2661" xr:uid="{00000000-0005-0000-0000-0000650A0000}"/>
    <cellStyle name="Normal 62" xfId="2662" xr:uid="{00000000-0005-0000-0000-0000660A0000}"/>
    <cellStyle name="Normal 63" xfId="2663" xr:uid="{00000000-0005-0000-0000-0000670A0000}"/>
    <cellStyle name="Normal 64" xfId="2664" xr:uid="{00000000-0005-0000-0000-0000680A0000}"/>
    <cellStyle name="Normal 65" xfId="2665" xr:uid="{00000000-0005-0000-0000-0000690A0000}"/>
    <cellStyle name="Normal 66" xfId="2666" xr:uid="{00000000-0005-0000-0000-00006A0A0000}"/>
    <cellStyle name="Normal 67" xfId="2667" xr:uid="{00000000-0005-0000-0000-00006B0A0000}"/>
    <cellStyle name="Normal 68" xfId="2668" xr:uid="{00000000-0005-0000-0000-00006C0A0000}"/>
    <cellStyle name="Normal 69" xfId="2669" xr:uid="{00000000-0005-0000-0000-00006D0A0000}"/>
    <cellStyle name="Normal 7" xfId="2670" xr:uid="{00000000-0005-0000-0000-00006E0A0000}"/>
    <cellStyle name="Normal 7 2" xfId="2671" xr:uid="{00000000-0005-0000-0000-00006F0A0000}"/>
    <cellStyle name="Normal 7 2 2" xfId="2672" xr:uid="{00000000-0005-0000-0000-0000700A0000}"/>
    <cellStyle name="Normal 7 2 2 2" xfId="2673" xr:uid="{00000000-0005-0000-0000-0000710A0000}"/>
    <cellStyle name="Normal 7 2 3" xfId="2674" xr:uid="{00000000-0005-0000-0000-0000720A0000}"/>
    <cellStyle name="Normal 7 2 3 2" xfId="2675" xr:uid="{00000000-0005-0000-0000-0000730A0000}"/>
    <cellStyle name="Normal 7 2 4" xfId="2676" xr:uid="{00000000-0005-0000-0000-0000740A0000}"/>
    <cellStyle name="Normal 7 3" xfId="2677" xr:uid="{00000000-0005-0000-0000-0000750A0000}"/>
    <cellStyle name="Normal 7 4" xfId="2678" xr:uid="{00000000-0005-0000-0000-0000760A0000}"/>
    <cellStyle name="Normal 7 4 2" xfId="2679" xr:uid="{00000000-0005-0000-0000-0000770A0000}"/>
    <cellStyle name="Normal 7 5" xfId="2680" xr:uid="{00000000-0005-0000-0000-0000780A0000}"/>
    <cellStyle name="Normal 7 5 2" xfId="2681" xr:uid="{00000000-0005-0000-0000-0000790A0000}"/>
    <cellStyle name="Normal 7 6" xfId="2682" xr:uid="{00000000-0005-0000-0000-00007A0A0000}"/>
    <cellStyle name="Normal 7 6 2" xfId="2683" xr:uid="{00000000-0005-0000-0000-00007B0A0000}"/>
    <cellStyle name="Normal 7 7" xfId="2684" xr:uid="{00000000-0005-0000-0000-00007C0A0000}"/>
    <cellStyle name="Normal 7 7 2" xfId="2685" xr:uid="{00000000-0005-0000-0000-00007D0A0000}"/>
    <cellStyle name="Normal 7 8" xfId="2686" xr:uid="{00000000-0005-0000-0000-00007E0A0000}"/>
    <cellStyle name="Normal 70" xfId="2687" xr:uid="{00000000-0005-0000-0000-00007F0A0000}"/>
    <cellStyle name="Normal 71" xfId="2688" xr:uid="{00000000-0005-0000-0000-0000800A0000}"/>
    <cellStyle name="Normal 72" xfId="2689" xr:uid="{00000000-0005-0000-0000-0000810A0000}"/>
    <cellStyle name="Normal 73" xfId="2690" xr:uid="{00000000-0005-0000-0000-0000820A0000}"/>
    <cellStyle name="Normal 74" xfId="2691" xr:uid="{00000000-0005-0000-0000-0000830A0000}"/>
    <cellStyle name="Normal 75" xfId="2692" xr:uid="{00000000-0005-0000-0000-0000840A0000}"/>
    <cellStyle name="Normal 76" xfId="2693" xr:uid="{00000000-0005-0000-0000-0000850A0000}"/>
    <cellStyle name="Normal 77" xfId="2694" xr:uid="{00000000-0005-0000-0000-0000860A0000}"/>
    <cellStyle name="Normal 78" xfId="2695" xr:uid="{00000000-0005-0000-0000-0000870A0000}"/>
    <cellStyle name="Normal 8" xfId="2696" xr:uid="{00000000-0005-0000-0000-0000880A0000}"/>
    <cellStyle name="Normal 8 2" xfId="2697" xr:uid="{00000000-0005-0000-0000-0000890A0000}"/>
    <cellStyle name="Normal 8 2 2" xfId="2698" xr:uid="{00000000-0005-0000-0000-00008A0A0000}"/>
    <cellStyle name="Normal 8 2 2 2" xfId="2699" xr:uid="{00000000-0005-0000-0000-00008B0A0000}"/>
    <cellStyle name="Normal 8 2 3" xfId="2700" xr:uid="{00000000-0005-0000-0000-00008C0A0000}"/>
    <cellStyle name="Normal 8 2 3 2" xfId="2701" xr:uid="{00000000-0005-0000-0000-00008D0A0000}"/>
    <cellStyle name="Normal 8 2 4" xfId="2702" xr:uid="{00000000-0005-0000-0000-00008E0A0000}"/>
    <cellStyle name="Normal 8 3" xfId="2703" xr:uid="{00000000-0005-0000-0000-00008F0A0000}"/>
    <cellStyle name="Normal 8 3 2" xfId="2704" xr:uid="{00000000-0005-0000-0000-0000900A0000}"/>
    <cellStyle name="Normal 8 4" xfId="2705" xr:uid="{00000000-0005-0000-0000-0000910A0000}"/>
    <cellStyle name="Normal 8 4 2" xfId="2706" xr:uid="{00000000-0005-0000-0000-0000920A0000}"/>
    <cellStyle name="Normal 8 5" xfId="2707" xr:uid="{00000000-0005-0000-0000-0000930A0000}"/>
    <cellStyle name="Normal 8 5 2" xfId="2708" xr:uid="{00000000-0005-0000-0000-0000940A0000}"/>
    <cellStyle name="Normal 8 6" xfId="2709" xr:uid="{00000000-0005-0000-0000-0000950A0000}"/>
    <cellStyle name="Normal 8 6 2" xfId="2710" xr:uid="{00000000-0005-0000-0000-0000960A0000}"/>
    <cellStyle name="Normal 8 7" xfId="2711" xr:uid="{00000000-0005-0000-0000-0000970A0000}"/>
    <cellStyle name="Normal 9" xfId="2712" xr:uid="{00000000-0005-0000-0000-0000980A0000}"/>
    <cellStyle name="Normal 9 2" xfId="2713" xr:uid="{00000000-0005-0000-0000-0000990A0000}"/>
    <cellStyle name="Normal 9 2 2" xfId="2714" xr:uid="{00000000-0005-0000-0000-00009A0A0000}"/>
    <cellStyle name="Normal 9 2 2 2" xfId="2715" xr:uid="{00000000-0005-0000-0000-00009B0A0000}"/>
    <cellStyle name="Normal 9 2 3" xfId="2716" xr:uid="{00000000-0005-0000-0000-00009C0A0000}"/>
    <cellStyle name="Normal 9 2 3 2" xfId="2717" xr:uid="{00000000-0005-0000-0000-00009D0A0000}"/>
    <cellStyle name="Normal 9 2 4" xfId="2718" xr:uid="{00000000-0005-0000-0000-00009E0A0000}"/>
    <cellStyle name="Normale_ cellular Costs" xfId="2719" xr:uid="{00000000-0005-0000-0000-00009F0A0000}"/>
    <cellStyle name="Normalny_laroux" xfId="2720" xr:uid="{00000000-0005-0000-0000-0000A00A0000}"/>
    <cellStyle name="Nota 2" xfId="2721" xr:uid="{00000000-0005-0000-0000-0000A10A0000}"/>
    <cellStyle name="Nota 2 2" xfId="2722" xr:uid="{00000000-0005-0000-0000-0000A20A0000}"/>
    <cellStyle name="Note" xfId="2723" xr:uid="{00000000-0005-0000-0000-0000A30A0000}"/>
    <cellStyle name="Note 2" xfId="2724" xr:uid="{00000000-0005-0000-0000-0000A40A0000}"/>
    <cellStyle name="Note 3" xfId="2725" xr:uid="{00000000-0005-0000-0000-0000A50A0000}"/>
    <cellStyle name="Note 3 2" xfId="2726" xr:uid="{00000000-0005-0000-0000-0000A60A0000}"/>
    <cellStyle name="Note 3 2 2" xfId="2727" xr:uid="{00000000-0005-0000-0000-0000A70A0000}"/>
    <cellStyle name="Note 3 3" xfId="2728" xr:uid="{00000000-0005-0000-0000-0000A80A0000}"/>
    <cellStyle name="Œ…‹æØ‚è [0.00]_laroux" xfId="2729" xr:uid="{00000000-0005-0000-0000-0000A90A0000}"/>
    <cellStyle name="Œ…‹æØ‚è_laroux" xfId="2730" xr:uid="{00000000-0005-0000-0000-0000AA0A0000}"/>
    <cellStyle name="oft Excel]_x000d__x000a_Comment=As linhas open=/f carregam funções personalizadas para a lista de funções Colar._x000d__x000a_Maximized=3_x000d__x000a_" xfId="2731" xr:uid="{00000000-0005-0000-0000-0000AB0A0000}"/>
    <cellStyle name="Opções de Autoformatação" xfId="2732" xr:uid="{00000000-0005-0000-0000-0000AC0A0000}"/>
    <cellStyle name="Output" xfId="2733" xr:uid="{00000000-0005-0000-0000-0000AD0A0000}"/>
    <cellStyle name="Output 2" xfId="2734" xr:uid="{00000000-0005-0000-0000-0000AE0A0000}"/>
    <cellStyle name="Padrão" xfId="2735" xr:uid="{00000000-0005-0000-0000-0000AF0A0000}"/>
    <cellStyle name="Page Number" xfId="2736" xr:uid="{00000000-0005-0000-0000-0000B00A0000}"/>
    <cellStyle name="Percen - Estilo1" xfId="2737" xr:uid="{00000000-0005-0000-0000-0000B10A0000}"/>
    <cellStyle name="Percen - Estilo1 2" xfId="2738" xr:uid="{00000000-0005-0000-0000-0000B20A0000}"/>
    <cellStyle name="Percent" xfId="2739" xr:uid="{00000000-0005-0000-0000-0000B30A0000}"/>
    <cellStyle name="Percent %" xfId="2740" xr:uid="{00000000-0005-0000-0000-0000B40A0000}"/>
    <cellStyle name="Percent % Long Underline" xfId="2741" xr:uid="{00000000-0005-0000-0000-0000B50A0000}"/>
    <cellStyle name="Percent %_Empr-CP LP - 1º e 2º  trim-2001." xfId="2742" xr:uid="{00000000-0005-0000-0000-0000B60A0000}"/>
    <cellStyle name="Percent (0%)" xfId="2743" xr:uid="{00000000-0005-0000-0000-0000B70A0000}"/>
    <cellStyle name="Percent (0)" xfId="2744" xr:uid="{00000000-0005-0000-0000-0000B80A0000}"/>
    <cellStyle name="Percent (0.0%)" xfId="2745" xr:uid="{00000000-0005-0000-0000-0000B90A0000}"/>
    <cellStyle name="Percent (0.00%)" xfId="2746" xr:uid="{00000000-0005-0000-0000-0000BA0A0000}"/>
    <cellStyle name="Percent [0]" xfId="2747" xr:uid="{00000000-0005-0000-0000-0000BB0A0000}"/>
    <cellStyle name="Percent [0] 2" xfId="2748" xr:uid="{00000000-0005-0000-0000-0000BC0A0000}"/>
    <cellStyle name="Percent [00]" xfId="2749" xr:uid="{00000000-0005-0000-0000-0000BD0A0000}"/>
    <cellStyle name="Percent [00] 2" xfId="2750" xr:uid="{00000000-0005-0000-0000-0000BE0A0000}"/>
    <cellStyle name="Percent [2]" xfId="2751" xr:uid="{00000000-0005-0000-0000-0000BF0A0000}"/>
    <cellStyle name="Percent 0.0%" xfId="2752" xr:uid="{00000000-0005-0000-0000-0000C00A0000}"/>
    <cellStyle name="Percent 0.0% Long Underline" xfId="2753" xr:uid="{00000000-0005-0000-0000-0000C10A0000}"/>
    <cellStyle name="Percent 0.0%_Empr-CP LP - 1º e 2º  trim-2001." xfId="2754" xr:uid="{00000000-0005-0000-0000-0000C20A0000}"/>
    <cellStyle name="Percent 0.00%" xfId="2755" xr:uid="{00000000-0005-0000-0000-0000C30A0000}"/>
    <cellStyle name="Percent 0.00% Long Underline" xfId="2756" xr:uid="{00000000-0005-0000-0000-0000C40A0000}"/>
    <cellStyle name="Percent 0.00%_Empr-CP LP - 1º e 2º  trim-2001." xfId="2757" xr:uid="{00000000-0005-0000-0000-0000C50A0000}"/>
    <cellStyle name="Percent 0.000%" xfId="2758" xr:uid="{00000000-0005-0000-0000-0000C60A0000}"/>
    <cellStyle name="Percent 0.000% Long Underline" xfId="2759" xr:uid="{00000000-0005-0000-0000-0000C70A0000}"/>
    <cellStyle name="Percent 0.000%_Empr-CP LP - 1º e 2º  trim-2001." xfId="2760" xr:uid="{00000000-0005-0000-0000-0000C80A0000}"/>
    <cellStyle name="Percent 144" xfId="2761" xr:uid="{00000000-0005-0000-0000-0000C90A0000}"/>
    <cellStyle name="Percent 145" xfId="2762" xr:uid="{00000000-0005-0000-0000-0000CA0A0000}"/>
    <cellStyle name="Percent 2" xfId="2763" xr:uid="{00000000-0005-0000-0000-0000CB0A0000}"/>
    <cellStyle name="Percent 2 2" xfId="2764" xr:uid="{00000000-0005-0000-0000-0000CC0A0000}"/>
    <cellStyle name="Percent 2 2 2" xfId="2765" xr:uid="{00000000-0005-0000-0000-0000CD0A0000}"/>
    <cellStyle name="Percent 2 2 2 2" xfId="2766" xr:uid="{00000000-0005-0000-0000-0000CE0A0000}"/>
    <cellStyle name="Percent 2 2 3" xfId="2767" xr:uid="{00000000-0005-0000-0000-0000CF0A0000}"/>
    <cellStyle name="Percent 2 3" xfId="2768" xr:uid="{00000000-0005-0000-0000-0000D00A0000}"/>
    <cellStyle name="Percent 2 4" xfId="2769" xr:uid="{00000000-0005-0000-0000-0000D10A0000}"/>
    <cellStyle name="Percent 2 4 2" xfId="2770" xr:uid="{00000000-0005-0000-0000-0000D20A0000}"/>
    <cellStyle name="Percent 2 5" xfId="2771" xr:uid="{00000000-0005-0000-0000-0000D30A0000}"/>
    <cellStyle name="Percent 3" xfId="2772" xr:uid="{00000000-0005-0000-0000-0000D40A0000}"/>
    <cellStyle name="Percent 4" xfId="2773" xr:uid="{00000000-0005-0000-0000-0000D50A0000}"/>
    <cellStyle name="Percent 5" xfId="2774" xr:uid="{00000000-0005-0000-0000-0000D60A0000}"/>
    <cellStyle name="Percent 6" xfId="2775" xr:uid="{00000000-0005-0000-0000-0000D70A0000}"/>
    <cellStyle name="Percent_BP_Celular stp" xfId="2776" xr:uid="{00000000-0005-0000-0000-0000D80A0000}"/>
    <cellStyle name="Percent-0.0%" xfId="2777" xr:uid="{00000000-0005-0000-0000-0000D90A0000}"/>
    <cellStyle name="Percent-no dec" xfId="2778" xr:uid="{00000000-0005-0000-0000-0000DA0A0000}"/>
    <cellStyle name="Percentual" xfId="2779" xr:uid="{00000000-0005-0000-0000-0000DB0A0000}"/>
    <cellStyle name="Ponto" xfId="2780" xr:uid="{00000000-0005-0000-0000-0000DC0A0000}"/>
    <cellStyle name="Porcentagem" xfId="3400" builtinId="5"/>
    <cellStyle name="Porcentagem 10" xfId="2781" xr:uid="{00000000-0005-0000-0000-0000DE0A0000}"/>
    <cellStyle name="Porcentagem 11" xfId="2782" xr:uid="{00000000-0005-0000-0000-0000DF0A0000}"/>
    <cellStyle name="Porcentagem 12" xfId="2783" xr:uid="{00000000-0005-0000-0000-0000E00A0000}"/>
    <cellStyle name="Porcentagem 12 2" xfId="2784" xr:uid="{00000000-0005-0000-0000-0000E10A0000}"/>
    <cellStyle name="Porcentagem 12 2 2" xfId="2785" xr:uid="{00000000-0005-0000-0000-0000E20A0000}"/>
    <cellStyle name="Porcentagem 12 3" xfId="2786" xr:uid="{00000000-0005-0000-0000-0000E30A0000}"/>
    <cellStyle name="Porcentagem 12 3 2" xfId="2787" xr:uid="{00000000-0005-0000-0000-0000E40A0000}"/>
    <cellStyle name="Porcentagem 12 4" xfId="2788" xr:uid="{00000000-0005-0000-0000-0000E50A0000}"/>
    <cellStyle name="Porcentagem 13" xfId="2789" xr:uid="{00000000-0005-0000-0000-0000E60A0000}"/>
    <cellStyle name="Porcentagem 13 2" xfId="2790" xr:uid="{00000000-0005-0000-0000-0000E70A0000}"/>
    <cellStyle name="Porcentagem 13 2 2" xfId="2791" xr:uid="{00000000-0005-0000-0000-0000E80A0000}"/>
    <cellStyle name="Porcentagem 13 3" xfId="2792" xr:uid="{00000000-0005-0000-0000-0000E90A0000}"/>
    <cellStyle name="Porcentagem 13 3 2" xfId="2793" xr:uid="{00000000-0005-0000-0000-0000EA0A0000}"/>
    <cellStyle name="Porcentagem 13 4" xfId="2794" xr:uid="{00000000-0005-0000-0000-0000EB0A0000}"/>
    <cellStyle name="Porcentagem 14" xfId="2795" xr:uid="{00000000-0005-0000-0000-0000EC0A0000}"/>
    <cellStyle name="Porcentagem 14 2" xfId="2796" xr:uid="{00000000-0005-0000-0000-0000ED0A0000}"/>
    <cellStyle name="Porcentagem 14 2 2" xfId="2797" xr:uid="{00000000-0005-0000-0000-0000EE0A0000}"/>
    <cellStyle name="Porcentagem 14 3" xfId="2798" xr:uid="{00000000-0005-0000-0000-0000EF0A0000}"/>
    <cellStyle name="Porcentagem 14 3 2" xfId="2799" xr:uid="{00000000-0005-0000-0000-0000F00A0000}"/>
    <cellStyle name="Porcentagem 14 4" xfId="2800" xr:uid="{00000000-0005-0000-0000-0000F10A0000}"/>
    <cellStyle name="Porcentagem 15" xfId="2801" xr:uid="{00000000-0005-0000-0000-0000F20A0000}"/>
    <cellStyle name="Porcentagem 2" xfId="2802" xr:uid="{00000000-0005-0000-0000-0000F30A0000}"/>
    <cellStyle name="Porcentagem 2 2" xfId="2803" xr:uid="{00000000-0005-0000-0000-0000F40A0000}"/>
    <cellStyle name="Porcentagem 2 3 4" xfId="2804" xr:uid="{00000000-0005-0000-0000-0000F50A0000}"/>
    <cellStyle name="Porcentagem 2 3 4 2" xfId="2805" xr:uid="{00000000-0005-0000-0000-0000F60A0000}"/>
    <cellStyle name="Porcentagem 2 3 4 2 2" xfId="2806" xr:uid="{00000000-0005-0000-0000-0000F70A0000}"/>
    <cellStyle name="Porcentagem 2 3 4 2 2 2" xfId="2807" xr:uid="{00000000-0005-0000-0000-0000F80A0000}"/>
    <cellStyle name="Porcentagem 2 3 4 2 3" xfId="2808" xr:uid="{00000000-0005-0000-0000-0000F90A0000}"/>
    <cellStyle name="Porcentagem 2 3 4 2 3 2" xfId="2809" xr:uid="{00000000-0005-0000-0000-0000FA0A0000}"/>
    <cellStyle name="Porcentagem 2 3 4 2 4" xfId="2810" xr:uid="{00000000-0005-0000-0000-0000FB0A0000}"/>
    <cellStyle name="Porcentagem 2 3 4 3" xfId="2811" xr:uid="{00000000-0005-0000-0000-0000FC0A0000}"/>
    <cellStyle name="Porcentagem 2 3 4 3 2" xfId="2812" xr:uid="{00000000-0005-0000-0000-0000FD0A0000}"/>
    <cellStyle name="Porcentagem 2 3 4 4" xfId="2813" xr:uid="{00000000-0005-0000-0000-0000FE0A0000}"/>
    <cellStyle name="Porcentagem 2 3 4 4 2" xfId="2814" xr:uid="{00000000-0005-0000-0000-0000FF0A0000}"/>
    <cellStyle name="Porcentagem 2 3 4 5" xfId="2815" xr:uid="{00000000-0005-0000-0000-0000000B0000}"/>
    <cellStyle name="Porcentagem 3" xfId="2816" xr:uid="{00000000-0005-0000-0000-0000010B0000}"/>
    <cellStyle name="Porcentagem 3 2" xfId="2817" xr:uid="{00000000-0005-0000-0000-0000020B0000}"/>
    <cellStyle name="Porcentagem 4" xfId="2818" xr:uid="{00000000-0005-0000-0000-0000030B0000}"/>
    <cellStyle name="Porcentagem 4 2" xfId="2819" xr:uid="{00000000-0005-0000-0000-0000040B0000}"/>
    <cellStyle name="Porcentagem 4 3" xfId="2820" xr:uid="{00000000-0005-0000-0000-0000050B0000}"/>
    <cellStyle name="Porcentagem 5" xfId="2821" xr:uid="{00000000-0005-0000-0000-0000060B0000}"/>
    <cellStyle name="Porcentagem 5 2" xfId="2822" xr:uid="{00000000-0005-0000-0000-0000070B0000}"/>
    <cellStyle name="Porcentagem 5 2 2" xfId="2823" xr:uid="{00000000-0005-0000-0000-0000080B0000}"/>
    <cellStyle name="Porcentagem 6" xfId="2824" xr:uid="{00000000-0005-0000-0000-0000090B0000}"/>
    <cellStyle name="Porcentagem 6 2" xfId="2825" xr:uid="{00000000-0005-0000-0000-00000A0B0000}"/>
    <cellStyle name="Porcentagem 6 2 2" xfId="2826" xr:uid="{00000000-0005-0000-0000-00000B0B0000}"/>
    <cellStyle name="Porcentagem 6 2 2 2" xfId="2827" xr:uid="{00000000-0005-0000-0000-00000C0B0000}"/>
    <cellStyle name="Porcentagem 6 2 3" xfId="2828" xr:uid="{00000000-0005-0000-0000-00000D0B0000}"/>
    <cellStyle name="Porcentagem 6 2 3 2" xfId="2829" xr:uid="{00000000-0005-0000-0000-00000E0B0000}"/>
    <cellStyle name="Porcentagem 6 2 4" xfId="2830" xr:uid="{00000000-0005-0000-0000-00000F0B0000}"/>
    <cellStyle name="Porcentagem 6 3" xfId="2831" xr:uid="{00000000-0005-0000-0000-0000100B0000}"/>
    <cellStyle name="Porcentagem 6 3 2" xfId="2832" xr:uid="{00000000-0005-0000-0000-0000110B0000}"/>
    <cellStyle name="Porcentagem 6 4" xfId="2833" xr:uid="{00000000-0005-0000-0000-0000120B0000}"/>
    <cellStyle name="Porcentagem 6 4 2" xfId="2834" xr:uid="{00000000-0005-0000-0000-0000130B0000}"/>
    <cellStyle name="Porcentagem 6 5" xfId="2835" xr:uid="{00000000-0005-0000-0000-0000140B0000}"/>
    <cellStyle name="Porcentagem 6 5 2" xfId="2836" xr:uid="{00000000-0005-0000-0000-0000150B0000}"/>
    <cellStyle name="Porcentagem 7" xfId="2837" xr:uid="{00000000-0005-0000-0000-0000160B0000}"/>
    <cellStyle name="Porcentagem 8" xfId="2838" xr:uid="{00000000-0005-0000-0000-0000170B0000}"/>
    <cellStyle name="Porcentagem 8 2" xfId="2839" xr:uid="{00000000-0005-0000-0000-0000180B0000}"/>
    <cellStyle name="Porcentagem 8 2 2" xfId="2840" xr:uid="{00000000-0005-0000-0000-0000190B0000}"/>
    <cellStyle name="Porcentagem 8 3" xfId="2841" xr:uid="{00000000-0005-0000-0000-00001A0B0000}"/>
    <cellStyle name="Porcentagem 8 3 2" xfId="2842" xr:uid="{00000000-0005-0000-0000-00001B0B0000}"/>
    <cellStyle name="Porcentagem 8 4" xfId="2843" xr:uid="{00000000-0005-0000-0000-00001C0B0000}"/>
    <cellStyle name="Porcentagem 9" xfId="2844" xr:uid="{00000000-0005-0000-0000-00001D0B0000}"/>
    <cellStyle name="Porcentaje" xfId="2845" xr:uid="{00000000-0005-0000-0000-00001E0B0000}"/>
    <cellStyle name="PrePop Currency (0)" xfId="2846" xr:uid="{00000000-0005-0000-0000-00001F0B0000}"/>
    <cellStyle name="PrePop Currency (2)" xfId="2847" xr:uid="{00000000-0005-0000-0000-0000200B0000}"/>
    <cellStyle name="PrePop Units (0)" xfId="2848" xr:uid="{00000000-0005-0000-0000-0000210B0000}"/>
    <cellStyle name="PrePop Units (1)" xfId="2849" xr:uid="{00000000-0005-0000-0000-0000220B0000}"/>
    <cellStyle name="PrePop Units (2)" xfId="2850" xr:uid="{00000000-0005-0000-0000-0000230B0000}"/>
    <cellStyle name="PSChar" xfId="2851" xr:uid="{00000000-0005-0000-0000-0000240B0000}"/>
    <cellStyle name="PSDate" xfId="2852" xr:uid="{00000000-0005-0000-0000-0000250B0000}"/>
    <cellStyle name="PSDec" xfId="2853" xr:uid="{00000000-0005-0000-0000-0000260B0000}"/>
    <cellStyle name="PSHeading" xfId="2854" xr:uid="{00000000-0005-0000-0000-0000270B0000}"/>
    <cellStyle name="PSInt" xfId="2855" xr:uid="{00000000-0005-0000-0000-0000280B0000}"/>
    <cellStyle name="PSSpacer" xfId="2856" xr:uid="{00000000-0005-0000-0000-0000290B0000}"/>
    <cellStyle name="Punto0" xfId="2857" xr:uid="{00000000-0005-0000-0000-00002A0B0000}"/>
    <cellStyle name="Red Text" xfId="2858" xr:uid="{00000000-0005-0000-0000-00002B0B0000}"/>
    <cellStyle name="RM" xfId="2859" xr:uid="{00000000-0005-0000-0000-00002C0B0000}"/>
    <cellStyle name="Ruim" xfId="2301" builtinId="27" customBuiltin="1"/>
    <cellStyle name="Saída" xfId="2860" builtinId="21" customBuiltin="1"/>
    <cellStyle name="SAPBEXaggData" xfId="2861" xr:uid="{00000000-0005-0000-0000-00002E0B0000}"/>
    <cellStyle name="SAPBEXaggData 2" xfId="2862" xr:uid="{00000000-0005-0000-0000-00002F0B0000}"/>
    <cellStyle name="SAPBEXaggDataEmph" xfId="2863" xr:uid="{00000000-0005-0000-0000-0000300B0000}"/>
    <cellStyle name="SAPBEXaggDataEmph 2" xfId="2864" xr:uid="{00000000-0005-0000-0000-0000310B0000}"/>
    <cellStyle name="SAPBEXaggItem" xfId="2865" xr:uid="{00000000-0005-0000-0000-0000320B0000}"/>
    <cellStyle name="SAPBEXaggItem 10" xfId="2866" xr:uid="{00000000-0005-0000-0000-0000330B0000}"/>
    <cellStyle name="SAPBEXaggItem 2" xfId="2867" xr:uid="{00000000-0005-0000-0000-0000340B0000}"/>
    <cellStyle name="SAPBEXaggItem 2 2" xfId="2868" xr:uid="{00000000-0005-0000-0000-0000350B0000}"/>
    <cellStyle name="SAPBEXaggItem 3" xfId="2869" xr:uid="{00000000-0005-0000-0000-0000360B0000}"/>
    <cellStyle name="SAPBEXaggItem 4" xfId="2870" xr:uid="{00000000-0005-0000-0000-0000370B0000}"/>
    <cellStyle name="SAPBEXaggItem 5" xfId="2871" xr:uid="{00000000-0005-0000-0000-0000380B0000}"/>
    <cellStyle name="SAPBEXaggItem 6" xfId="2872" xr:uid="{00000000-0005-0000-0000-0000390B0000}"/>
    <cellStyle name="SAPBEXaggItem 7" xfId="2873" xr:uid="{00000000-0005-0000-0000-00003A0B0000}"/>
    <cellStyle name="SAPBEXaggItem 8" xfId="2874" xr:uid="{00000000-0005-0000-0000-00003B0B0000}"/>
    <cellStyle name="SAPBEXaggItem 9" xfId="2875" xr:uid="{00000000-0005-0000-0000-00003C0B0000}"/>
    <cellStyle name="SAPBEXaggItemX" xfId="2876" xr:uid="{00000000-0005-0000-0000-00003D0B0000}"/>
    <cellStyle name="SAPBEXaggItemX 2" xfId="2877" xr:uid="{00000000-0005-0000-0000-00003E0B0000}"/>
    <cellStyle name="SAPBEXchaText" xfId="2878" xr:uid="{00000000-0005-0000-0000-00003F0B0000}"/>
    <cellStyle name="SAPBEXexcBad7" xfId="2879" xr:uid="{00000000-0005-0000-0000-0000400B0000}"/>
    <cellStyle name="SAPBEXexcBad7 10" xfId="2880" xr:uid="{00000000-0005-0000-0000-0000410B0000}"/>
    <cellStyle name="SAPBEXexcBad7 2" xfId="2881" xr:uid="{00000000-0005-0000-0000-0000420B0000}"/>
    <cellStyle name="SAPBEXexcBad7 2 2" xfId="2882" xr:uid="{00000000-0005-0000-0000-0000430B0000}"/>
    <cellStyle name="SAPBEXexcBad7 3" xfId="2883" xr:uid="{00000000-0005-0000-0000-0000440B0000}"/>
    <cellStyle name="SAPBEXexcBad7 4" xfId="2884" xr:uid="{00000000-0005-0000-0000-0000450B0000}"/>
    <cellStyle name="SAPBEXexcBad7 5" xfId="2885" xr:uid="{00000000-0005-0000-0000-0000460B0000}"/>
    <cellStyle name="SAPBEXexcBad7 6" xfId="2886" xr:uid="{00000000-0005-0000-0000-0000470B0000}"/>
    <cellStyle name="SAPBEXexcBad7 7" xfId="2887" xr:uid="{00000000-0005-0000-0000-0000480B0000}"/>
    <cellStyle name="SAPBEXexcBad7 8" xfId="2888" xr:uid="{00000000-0005-0000-0000-0000490B0000}"/>
    <cellStyle name="SAPBEXexcBad7 9" xfId="2889" xr:uid="{00000000-0005-0000-0000-00004A0B0000}"/>
    <cellStyle name="SAPBEXexcBad8" xfId="2890" xr:uid="{00000000-0005-0000-0000-00004B0B0000}"/>
    <cellStyle name="SAPBEXexcBad8 10" xfId="2891" xr:uid="{00000000-0005-0000-0000-00004C0B0000}"/>
    <cellStyle name="SAPBEXexcBad8 2" xfId="2892" xr:uid="{00000000-0005-0000-0000-00004D0B0000}"/>
    <cellStyle name="SAPBEXexcBad8 2 2" xfId="2893" xr:uid="{00000000-0005-0000-0000-00004E0B0000}"/>
    <cellStyle name="SAPBEXexcBad8 3" xfId="2894" xr:uid="{00000000-0005-0000-0000-00004F0B0000}"/>
    <cellStyle name="SAPBEXexcBad8 4" xfId="2895" xr:uid="{00000000-0005-0000-0000-0000500B0000}"/>
    <cellStyle name="SAPBEXexcBad8 5" xfId="2896" xr:uid="{00000000-0005-0000-0000-0000510B0000}"/>
    <cellStyle name="SAPBEXexcBad8 6" xfId="2897" xr:uid="{00000000-0005-0000-0000-0000520B0000}"/>
    <cellStyle name="SAPBEXexcBad8 7" xfId="2898" xr:uid="{00000000-0005-0000-0000-0000530B0000}"/>
    <cellStyle name="SAPBEXexcBad8 8" xfId="2899" xr:uid="{00000000-0005-0000-0000-0000540B0000}"/>
    <cellStyle name="SAPBEXexcBad8 9" xfId="2900" xr:uid="{00000000-0005-0000-0000-0000550B0000}"/>
    <cellStyle name="SAPBEXexcBad9" xfId="2901" xr:uid="{00000000-0005-0000-0000-0000560B0000}"/>
    <cellStyle name="SAPBEXexcBad9 10" xfId="2902" xr:uid="{00000000-0005-0000-0000-0000570B0000}"/>
    <cellStyle name="SAPBEXexcBad9 2" xfId="2903" xr:uid="{00000000-0005-0000-0000-0000580B0000}"/>
    <cellStyle name="SAPBEXexcBad9 2 2" xfId="2904" xr:uid="{00000000-0005-0000-0000-0000590B0000}"/>
    <cellStyle name="SAPBEXexcBad9 3" xfId="2905" xr:uid="{00000000-0005-0000-0000-00005A0B0000}"/>
    <cellStyle name="SAPBEXexcBad9 4" xfId="2906" xr:uid="{00000000-0005-0000-0000-00005B0B0000}"/>
    <cellStyle name="SAPBEXexcBad9 5" xfId="2907" xr:uid="{00000000-0005-0000-0000-00005C0B0000}"/>
    <cellStyle name="SAPBEXexcBad9 6" xfId="2908" xr:uid="{00000000-0005-0000-0000-00005D0B0000}"/>
    <cellStyle name="SAPBEXexcBad9 7" xfId="2909" xr:uid="{00000000-0005-0000-0000-00005E0B0000}"/>
    <cellStyle name="SAPBEXexcBad9 8" xfId="2910" xr:uid="{00000000-0005-0000-0000-00005F0B0000}"/>
    <cellStyle name="SAPBEXexcBad9 9" xfId="2911" xr:uid="{00000000-0005-0000-0000-0000600B0000}"/>
    <cellStyle name="SAPBEXexcCritical4" xfId="2912" xr:uid="{00000000-0005-0000-0000-0000610B0000}"/>
    <cellStyle name="SAPBEXexcCritical4 10" xfId="2913" xr:uid="{00000000-0005-0000-0000-0000620B0000}"/>
    <cellStyle name="SAPBEXexcCritical4 2" xfId="2914" xr:uid="{00000000-0005-0000-0000-0000630B0000}"/>
    <cellStyle name="SAPBEXexcCritical4 2 2" xfId="2915" xr:uid="{00000000-0005-0000-0000-0000640B0000}"/>
    <cellStyle name="SAPBEXexcCritical4 3" xfId="2916" xr:uid="{00000000-0005-0000-0000-0000650B0000}"/>
    <cellStyle name="SAPBEXexcCritical4 4" xfId="2917" xr:uid="{00000000-0005-0000-0000-0000660B0000}"/>
    <cellStyle name="SAPBEXexcCritical4 5" xfId="2918" xr:uid="{00000000-0005-0000-0000-0000670B0000}"/>
    <cellStyle name="SAPBEXexcCritical4 6" xfId="2919" xr:uid="{00000000-0005-0000-0000-0000680B0000}"/>
    <cellStyle name="SAPBEXexcCritical4 7" xfId="2920" xr:uid="{00000000-0005-0000-0000-0000690B0000}"/>
    <cellStyle name="SAPBEXexcCritical4 8" xfId="2921" xr:uid="{00000000-0005-0000-0000-00006A0B0000}"/>
    <cellStyle name="SAPBEXexcCritical4 9" xfId="2922" xr:uid="{00000000-0005-0000-0000-00006B0B0000}"/>
    <cellStyle name="SAPBEXexcCritical5" xfId="2923" xr:uid="{00000000-0005-0000-0000-00006C0B0000}"/>
    <cellStyle name="SAPBEXexcCritical5 10" xfId="2924" xr:uid="{00000000-0005-0000-0000-00006D0B0000}"/>
    <cellStyle name="SAPBEXexcCritical5 2" xfId="2925" xr:uid="{00000000-0005-0000-0000-00006E0B0000}"/>
    <cellStyle name="SAPBEXexcCritical5 2 2" xfId="2926" xr:uid="{00000000-0005-0000-0000-00006F0B0000}"/>
    <cellStyle name="SAPBEXexcCritical5 3" xfId="2927" xr:uid="{00000000-0005-0000-0000-0000700B0000}"/>
    <cellStyle name="SAPBEXexcCritical5 4" xfId="2928" xr:uid="{00000000-0005-0000-0000-0000710B0000}"/>
    <cellStyle name="SAPBEXexcCritical5 5" xfId="2929" xr:uid="{00000000-0005-0000-0000-0000720B0000}"/>
    <cellStyle name="SAPBEXexcCritical5 6" xfId="2930" xr:uid="{00000000-0005-0000-0000-0000730B0000}"/>
    <cellStyle name="SAPBEXexcCritical5 7" xfId="2931" xr:uid="{00000000-0005-0000-0000-0000740B0000}"/>
    <cellStyle name="SAPBEXexcCritical5 8" xfId="2932" xr:uid="{00000000-0005-0000-0000-0000750B0000}"/>
    <cellStyle name="SAPBEXexcCritical5 9" xfId="2933" xr:uid="{00000000-0005-0000-0000-0000760B0000}"/>
    <cellStyle name="SAPBEXexcCritical6" xfId="2934" xr:uid="{00000000-0005-0000-0000-0000770B0000}"/>
    <cellStyle name="SAPBEXexcCritical6 10" xfId="2935" xr:uid="{00000000-0005-0000-0000-0000780B0000}"/>
    <cellStyle name="SAPBEXexcCritical6 2" xfId="2936" xr:uid="{00000000-0005-0000-0000-0000790B0000}"/>
    <cellStyle name="SAPBEXexcCritical6 2 2" xfId="2937" xr:uid="{00000000-0005-0000-0000-00007A0B0000}"/>
    <cellStyle name="SAPBEXexcCritical6 3" xfId="2938" xr:uid="{00000000-0005-0000-0000-00007B0B0000}"/>
    <cellStyle name="SAPBEXexcCritical6 4" xfId="2939" xr:uid="{00000000-0005-0000-0000-00007C0B0000}"/>
    <cellStyle name="SAPBEXexcCritical6 5" xfId="2940" xr:uid="{00000000-0005-0000-0000-00007D0B0000}"/>
    <cellStyle name="SAPBEXexcCritical6 6" xfId="2941" xr:uid="{00000000-0005-0000-0000-00007E0B0000}"/>
    <cellStyle name="SAPBEXexcCritical6 7" xfId="2942" xr:uid="{00000000-0005-0000-0000-00007F0B0000}"/>
    <cellStyle name="SAPBEXexcCritical6 8" xfId="2943" xr:uid="{00000000-0005-0000-0000-0000800B0000}"/>
    <cellStyle name="SAPBEXexcCritical6 9" xfId="2944" xr:uid="{00000000-0005-0000-0000-0000810B0000}"/>
    <cellStyle name="SAPBEXexcGood1" xfId="2945" xr:uid="{00000000-0005-0000-0000-0000820B0000}"/>
    <cellStyle name="SAPBEXexcGood1 10" xfId="2946" xr:uid="{00000000-0005-0000-0000-0000830B0000}"/>
    <cellStyle name="SAPBEXexcGood1 2" xfId="2947" xr:uid="{00000000-0005-0000-0000-0000840B0000}"/>
    <cellStyle name="SAPBEXexcGood1 2 2" xfId="2948" xr:uid="{00000000-0005-0000-0000-0000850B0000}"/>
    <cellStyle name="SAPBEXexcGood1 3" xfId="2949" xr:uid="{00000000-0005-0000-0000-0000860B0000}"/>
    <cellStyle name="SAPBEXexcGood1 4" xfId="2950" xr:uid="{00000000-0005-0000-0000-0000870B0000}"/>
    <cellStyle name="SAPBEXexcGood1 5" xfId="2951" xr:uid="{00000000-0005-0000-0000-0000880B0000}"/>
    <cellStyle name="SAPBEXexcGood1 6" xfId="2952" xr:uid="{00000000-0005-0000-0000-0000890B0000}"/>
    <cellStyle name="SAPBEXexcGood1 7" xfId="2953" xr:uid="{00000000-0005-0000-0000-00008A0B0000}"/>
    <cellStyle name="SAPBEXexcGood1 8" xfId="2954" xr:uid="{00000000-0005-0000-0000-00008B0B0000}"/>
    <cellStyle name="SAPBEXexcGood1 9" xfId="2955" xr:uid="{00000000-0005-0000-0000-00008C0B0000}"/>
    <cellStyle name="SAPBEXexcGood2" xfId="2956" xr:uid="{00000000-0005-0000-0000-00008D0B0000}"/>
    <cellStyle name="SAPBEXexcGood2 10" xfId="2957" xr:uid="{00000000-0005-0000-0000-00008E0B0000}"/>
    <cellStyle name="SAPBEXexcGood2 2" xfId="2958" xr:uid="{00000000-0005-0000-0000-00008F0B0000}"/>
    <cellStyle name="SAPBEXexcGood2 2 2" xfId="2959" xr:uid="{00000000-0005-0000-0000-0000900B0000}"/>
    <cellStyle name="SAPBEXexcGood2 3" xfId="2960" xr:uid="{00000000-0005-0000-0000-0000910B0000}"/>
    <cellStyle name="SAPBEXexcGood2 4" xfId="2961" xr:uid="{00000000-0005-0000-0000-0000920B0000}"/>
    <cellStyle name="SAPBEXexcGood2 5" xfId="2962" xr:uid="{00000000-0005-0000-0000-0000930B0000}"/>
    <cellStyle name="SAPBEXexcGood2 6" xfId="2963" xr:uid="{00000000-0005-0000-0000-0000940B0000}"/>
    <cellStyle name="SAPBEXexcGood2 7" xfId="2964" xr:uid="{00000000-0005-0000-0000-0000950B0000}"/>
    <cellStyle name="SAPBEXexcGood2 8" xfId="2965" xr:uid="{00000000-0005-0000-0000-0000960B0000}"/>
    <cellStyle name="SAPBEXexcGood2 9" xfId="2966" xr:uid="{00000000-0005-0000-0000-0000970B0000}"/>
    <cellStyle name="SAPBEXexcGood3" xfId="2967" xr:uid="{00000000-0005-0000-0000-0000980B0000}"/>
    <cellStyle name="SAPBEXexcGood3 10" xfId="2968" xr:uid="{00000000-0005-0000-0000-0000990B0000}"/>
    <cellStyle name="SAPBEXexcGood3 2" xfId="2969" xr:uid="{00000000-0005-0000-0000-00009A0B0000}"/>
    <cellStyle name="SAPBEXexcGood3 2 2" xfId="2970" xr:uid="{00000000-0005-0000-0000-00009B0B0000}"/>
    <cellStyle name="SAPBEXexcGood3 3" xfId="2971" xr:uid="{00000000-0005-0000-0000-00009C0B0000}"/>
    <cellStyle name="SAPBEXexcGood3 4" xfId="2972" xr:uid="{00000000-0005-0000-0000-00009D0B0000}"/>
    <cellStyle name="SAPBEXexcGood3 5" xfId="2973" xr:uid="{00000000-0005-0000-0000-00009E0B0000}"/>
    <cellStyle name="SAPBEXexcGood3 6" xfId="2974" xr:uid="{00000000-0005-0000-0000-00009F0B0000}"/>
    <cellStyle name="SAPBEXexcGood3 7" xfId="2975" xr:uid="{00000000-0005-0000-0000-0000A00B0000}"/>
    <cellStyle name="SAPBEXexcGood3 8" xfId="2976" xr:uid="{00000000-0005-0000-0000-0000A10B0000}"/>
    <cellStyle name="SAPBEXexcGood3 9" xfId="2977" xr:uid="{00000000-0005-0000-0000-0000A20B0000}"/>
    <cellStyle name="SAPBEXfilterDrill" xfId="2978" xr:uid="{00000000-0005-0000-0000-0000A30B0000}"/>
    <cellStyle name="SAPBEXfilterItem" xfId="2979" xr:uid="{00000000-0005-0000-0000-0000A40B0000}"/>
    <cellStyle name="SAPBEXfilterText" xfId="2980" xr:uid="{00000000-0005-0000-0000-0000A50B0000}"/>
    <cellStyle name="SAPBEXformats" xfId="2981" xr:uid="{00000000-0005-0000-0000-0000A60B0000}"/>
    <cellStyle name="SAPBEXformats 10" xfId="2982" xr:uid="{00000000-0005-0000-0000-0000A70B0000}"/>
    <cellStyle name="SAPBEXformats 2" xfId="2983" xr:uid="{00000000-0005-0000-0000-0000A80B0000}"/>
    <cellStyle name="SAPBEXformats 2 2" xfId="2984" xr:uid="{00000000-0005-0000-0000-0000A90B0000}"/>
    <cellStyle name="SAPBEXformats 3" xfId="2985" xr:uid="{00000000-0005-0000-0000-0000AA0B0000}"/>
    <cellStyle name="SAPBEXformats 4" xfId="2986" xr:uid="{00000000-0005-0000-0000-0000AB0B0000}"/>
    <cellStyle name="SAPBEXformats 5" xfId="2987" xr:uid="{00000000-0005-0000-0000-0000AC0B0000}"/>
    <cellStyle name="SAPBEXformats 6" xfId="2988" xr:uid="{00000000-0005-0000-0000-0000AD0B0000}"/>
    <cellStyle name="SAPBEXformats 7" xfId="2989" xr:uid="{00000000-0005-0000-0000-0000AE0B0000}"/>
    <cellStyle name="SAPBEXformats 8" xfId="2990" xr:uid="{00000000-0005-0000-0000-0000AF0B0000}"/>
    <cellStyle name="SAPBEXformats 9" xfId="2991" xr:uid="{00000000-0005-0000-0000-0000B00B0000}"/>
    <cellStyle name="SAPBEXheaderItem" xfId="2992" xr:uid="{00000000-0005-0000-0000-0000B10B0000}"/>
    <cellStyle name="SAPBEXheaderText" xfId="2993" xr:uid="{00000000-0005-0000-0000-0000B20B0000}"/>
    <cellStyle name="SAPBEXHLevel0" xfId="2994" xr:uid="{00000000-0005-0000-0000-0000B30B0000}"/>
    <cellStyle name="SAPBEXHLevel0 2" xfId="2995" xr:uid="{00000000-0005-0000-0000-0000B40B0000}"/>
    <cellStyle name="SAPBEXHLevel0X" xfId="2996" xr:uid="{00000000-0005-0000-0000-0000B50B0000}"/>
    <cellStyle name="SAPBEXHLevel0X 10" xfId="2997" xr:uid="{00000000-0005-0000-0000-0000B60B0000}"/>
    <cellStyle name="SAPBEXHLevel0X 2" xfId="2998" xr:uid="{00000000-0005-0000-0000-0000B70B0000}"/>
    <cellStyle name="SAPBEXHLevel0X 2 2" xfId="2999" xr:uid="{00000000-0005-0000-0000-0000B80B0000}"/>
    <cellStyle name="SAPBEXHLevel0X 3" xfId="3000" xr:uid="{00000000-0005-0000-0000-0000B90B0000}"/>
    <cellStyle name="SAPBEXHLevel0X 4" xfId="3001" xr:uid="{00000000-0005-0000-0000-0000BA0B0000}"/>
    <cellStyle name="SAPBEXHLevel0X 5" xfId="3002" xr:uid="{00000000-0005-0000-0000-0000BB0B0000}"/>
    <cellStyle name="SAPBEXHLevel0X 6" xfId="3003" xr:uid="{00000000-0005-0000-0000-0000BC0B0000}"/>
    <cellStyle name="SAPBEXHLevel0X 7" xfId="3004" xr:uid="{00000000-0005-0000-0000-0000BD0B0000}"/>
    <cellStyle name="SAPBEXHLevel0X 8" xfId="3005" xr:uid="{00000000-0005-0000-0000-0000BE0B0000}"/>
    <cellStyle name="SAPBEXHLevel0X 9" xfId="3006" xr:uid="{00000000-0005-0000-0000-0000BF0B0000}"/>
    <cellStyle name="SAPBEXHLevel1" xfId="3007" xr:uid="{00000000-0005-0000-0000-0000C00B0000}"/>
    <cellStyle name="SAPBEXHLevel1 2" xfId="3008" xr:uid="{00000000-0005-0000-0000-0000C10B0000}"/>
    <cellStyle name="SAPBEXHLevel1X" xfId="3009" xr:uid="{00000000-0005-0000-0000-0000C20B0000}"/>
    <cellStyle name="SAPBEXHLevel1X 10" xfId="3010" xr:uid="{00000000-0005-0000-0000-0000C30B0000}"/>
    <cellStyle name="SAPBEXHLevel1X 2" xfId="3011" xr:uid="{00000000-0005-0000-0000-0000C40B0000}"/>
    <cellStyle name="SAPBEXHLevel1X 2 2" xfId="3012" xr:uid="{00000000-0005-0000-0000-0000C50B0000}"/>
    <cellStyle name="SAPBEXHLevel1X 3" xfId="3013" xr:uid="{00000000-0005-0000-0000-0000C60B0000}"/>
    <cellStyle name="SAPBEXHLevel1X 4" xfId="3014" xr:uid="{00000000-0005-0000-0000-0000C70B0000}"/>
    <cellStyle name="SAPBEXHLevel1X 5" xfId="3015" xr:uid="{00000000-0005-0000-0000-0000C80B0000}"/>
    <cellStyle name="SAPBEXHLevel1X 6" xfId="3016" xr:uid="{00000000-0005-0000-0000-0000C90B0000}"/>
    <cellStyle name="SAPBEXHLevel1X 7" xfId="3017" xr:uid="{00000000-0005-0000-0000-0000CA0B0000}"/>
    <cellStyle name="SAPBEXHLevel1X 8" xfId="3018" xr:uid="{00000000-0005-0000-0000-0000CB0B0000}"/>
    <cellStyle name="SAPBEXHLevel1X 9" xfId="3019" xr:uid="{00000000-0005-0000-0000-0000CC0B0000}"/>
    <cellStyle name="SAPBEXHLevel2" xfId="3020" xr:uid="{00000000-0005-0000-0000-0000CD0B0000}"/>
    <cellStyle name="SAPBEXHLevel2 10" xfId="3021" xr:uid="{00000000-0005-0000-0000-0000CE0B0000}"/>
    <cellStyle name="SAPBEXHLevel2 2" xfId="3022" xr:uid="{00000000-0005-0000-0000-0000CF0B0000}"/>
    <cellStyle name="SAPBEXHLevel2 2 2" xfId="3023" xr:uid="{00000000-0005-0000-0000-0000D00B0000}"/>
    <cellStyle name="SAPBEXHLevel2 3" xfId="3024" xr:uid="{00000000-0005-0000-0000-0000D10B0000}"/>
    <cellStyle name="SAPBEXHLevel2 4" xfId="3025" xr:uid="{00000000-0005-0000-0000-0000D20B0000}"/>
    <cellStyle name="SAPBEXHLevel2 5" xfId="3026" xr:uid="{00000000-0005-0000-0000-0000D30B0000}"/>
    <cellStyle name="SAPBEXHLevel2 6" xfId="3027" xr:uid="{00000000-0005-0000-0000-0000D40B0000}"/>
    <cellStyle name="SAPBEXHLevel2 7" xfId="3028" xr:uid="{00000000-0005-0000-0000-0000D50B0000}"/>
    <cellStyle name="SAPBEXHLevel2 8" xfId="3029" xr:uid="{00000000-0005-0000-0000-0000D60B0000}"/>
    <cellStyle name="SAPBEXHLevel2 9" xfId="3030" xr:uid="{00000000-0005-0000-0000-0000D70B0000}"/>
    <cellStyle name="SAPBEXHLevel2X" xfId="3031" xr:uid="{00000000-0005-0000-0000-0000D80B0000}"/>
    <cellStyle name="SAPBEXHLevel2X 10" xfId="3032" xr:uid="{00000000-0005-0000-0000-0000D90B0000}"/>
    <cellStyle name="SAPBEXHLevel2X 2" xfId="3033" xr:uid="{00000000-0005-0000-0000-0000DA0B0000}"/>
    <cellStyle name="SAPBEXHLevel2X 2 2" xfId="3034" xr:uid="{00000000-0005-0000-0000-0000DB0B0000}"/>
    <cellStyle name="SAPBEXHLevel2X 3" xfId="3035" xr:uid="{00000000-0005-0000-0000-0000DC0B0000}"/>
    <cellStyle name="SAPBEXHLevel2X 4" xfId="3036" xr:uid="{00000000-0005-0000-0000-0000DD0B0000}"/>
    <cellStyle name="SAPBEXHLevel2X 5" xfId="3037" xr:uid="{00000000-0005-0000-0000-0000DE0B0000}"/>
    <cellStyle name="SAPBEXHLevel2X 6" xfId="3038" xr:uid="{00000000-0005-0000-0000-0000DF0B0000}"/>
    <cellStyle name="SAPBEXHLevel2X 7" xfId="3039" xr:uid="{00000000-0005-0000-0000-0000E00B0000}"/>
    <cellStyle name="SAPBEXHLevel2X 8" xfId="3040" xr:uid="{00000000-0005-0000-0000-0000E10B0000}"/>
    <cellStyle name="SAPBEXHLevel2X 9" xfId="3041" xr:uid="{00000000-0005-0000-0000-0000E20B0000}"/>
    <cellStyle name="SAPBEXHLevel3" xfId="3042" xr:uid="{00000000-0005-0000-0000-0000E30B0000}"/>
    <cellStyle name="SAPBEXHLevel3 10" xfId="3043" xr:uid="{00000000-0005-0000-0000-0000E40B0000}"/>
    <cellStyle name="SAPBEXHLevel3 2" xfId="3044" xr:uid="{00000000-0005-0000-0000-0000E50B0000}"/>
    <cellStyle name="SAPBEXHLevel3 2 2" xfId="3045" xr:uid="{00000000-0005-0000-0000-0000E60B0000}"/>
    <cellStyle name="SAPBEXHLevel3 3" xfId="3046" xr:uid="{00000000-0005-0000-0000-0000E70B0000}"/>
    <cellStyle name="SAPBEXHLevel3 4" xfId="3047" xr:uid="{00000000-0005-0000-0000-0000E80B0000}"/>
    <cellStyle name="SAPBEXHLevel3 5" xfId="3048" xr:uid="{00000000-0005-0000-0000-0000E90B0000}"/>
    <cellStyle name="SAPBEXHLevel3 6" xfId="3049" xr:uid="{00000000-0005-0000-0000-0000EA0B0000}"/>
    <cellStyle name="SAPBEXHLevel3 7" xfId="3050" xr:uid="{00000000-0005-0000-0000-0000EB0B0000}"/>
    <cellStyle name="SAPBEXHLevel3 8" xfId="3051" xr:uid="{00000000-0005-0000-0000-0000EC0B0000}"/>
    <cellStyle name="SAPBEXHLevel3 9" xfId="3052" xr:uid="{00000000-0005-0000-0000-0000ED0B0000}"/>
    <cellStyle name="SAPBEXHLevel3X" xfId="3053" xr:uid="{00000000-0005-0000-0000-0000EE0B0000}"/>
    <cellStyle name="SAPBEXHLevel3X 10" xfId="3054" xr:uid="{00000000-0005-0000-0000-0000EF0B0000}"/>
    <cellStyle name="SAPBEXHLevel3X 2" xfId="3055" xr:uid="{00000000-0005-0000-0000-0000F00B0000}"/>
    <cellStyle name="SAPBEXHLevel3X 2 2" xfId="3056" xr:uid="{00000000-0005-0000-0000-0000F10B0000}"/>
    <cellStyle name="SAPBEXHLevel3X 3" xfId="3057" xr:uid="{00000000-0005-0000-0000-0000F20B0000}"/>
    <cellStyle name="SAPBEXHLevel3X 4" xfId="3058" xr:uid="{00000000-0005-0000-0000-0000F30B0000}"/>
    <cellStyle name="SAPBEXHLevel3X 5" xfId="3059" xr:uid="{00000000-0005-0000-0000-0000F40B0000}"/>
    <cellStyle name="SAPBEXHLevel3X 6" xfId="3060" xr:uid="{00000000-0005-0000-0000-0000F50B0000}"/>
    <cellStyle name="SAPBEXHLevel3X 7" xfId="3061" xr:uid="{00000000-0005-0000-0000-0000F60B0000}"/>
    <cellStyle name="SAPBEXHLevel3X 8" xfId="3062" xr:uid="{00000000-0005-0000-0000-0000F70B0000}"/>
    <cellStyle name="SAPBEXHLevel3X 9" xfId="3063" xr:uid="{00000000-0005-0000-0000-0000F80B0000}"/>
    <cellStyle name="SAPBEXresData" xfId="3064" xr:uid="{00000000-0005-0000-0000-0000F90B0000}"/>
    <cellStyle name="SAPBEXresData 10" xfId="3065" xr:uid="{00000000-0005-0000-0000-0000FA0B0000}"/>
    <cellStyle name="SAPBEXresData 2" xfId="3066" xr:uid="{00000000-0005-0000-0000-0000FB0B0000}"/>
    <cellStyle name="SAPBEXresData 2 2" xfId="3067" xr:uid="{00000000-0005-0000-0000-0000FC0B0000}"/>
    <cellStyle name="SAPBEXresData 3" xfId="3068" xr:uid="{00000000-0005-0000-0000-0000FD0B0000}"/>
    <cellStyle name="SAPBEXresData 4" xfId="3069" xr:uid="{00000000-0005-0000-0000-0000FE0B0000}"/>
    <cellStyle name="SAPBEXresData 5" xfId="3070" xr:uid="{00000000-0005-0000-0000-0000FF0B0000}"/>
    <cellStyle name="SAPBEXresData 6" xfId="3071" xr:uid="{00000000-0005-0000-0000-0000000C0000}"/>
    <cellStyle name="SAPBEXresData 7" xfId="3072" xr:uid="{00000000-0005-0000-0000-0000010C0000}"/>
    <cellStyle name="SAPBEXresData 8" xfId="3073" xr:uid="{00000000-0005-0000-0000-0000020C0000}"/>
    <cellStyle name="SAPBEXresData 9" xfId="3074" xr:uid="{00000000-0005-0000-0000-0000030C0000}"/>
    <cellStyle name="SAPBEXresDataEmph" xfId="3075" xr:uid="{00000000-0005-0000-0000-0000040C0000}"/>
    <cellStyle name="SAPBEXresDataEmph 10" xfId="3076" xr:uid="{00000000-0005-0000-0000-0000050C0000}"/>
    <cellStyle name="SAPBEXresDataEmph 2" xfId="3077" xr:uid="{00000000-0005-0000-0000-0000060C0000}"/>
    <cellStyle name="SAPBEXresDataEmph 2 2" xfId="3078" xr:uid="{00000000-0005-0000-0000-0000070C0000}"/>
    <cellStyle name="SAPBEXresDataEmph 3" xfId="3079" xr:uid="{00000000-0005-0000-0000-0000080C0000}"/>
    <cellStyle name="SAPBEXresDataEmph 4" xfId="3080" xr:uid="{00000000-0005-0000-0000-0000090C0000}"/>
    <cellStyle name="SAPBEXresDataEmph 5" xfId="3081" xr:uid="{00000000-0005-0000-0000-00000A0C0000}"/>
    <cellStyle name="SAPBEXresDataEmph 6" xfId="3082" xr:uid="{00000000-0005-0000-0000-00000B0C0000}"/>
    <cellStyle name="SAPBEXresDataEmph 7" xfId="3083" xr:uid="{00000000-0005-0000-0000-00000C0C0000}"/>
    <cellStyle name="SAPBEXresDataEmph 8" xfId="3084" xr:uid="{00000000-0005-0000-0000-00000D0C0000}"/>
    <cellStyle name="SAPBEXresDataEmph 9" xfId="3085" xr:uid="{00000000-0005-0000-0000-00000E0C0000}"/>
    <cellStyle name="SAPBEXresItem" xfId="3086" xr:uid="{00000000-0005-0000-0000-00000F0C0000}"/>
    <cellStyle name="SAPBEXresItem 10" xfId="3087" xr:uid="{00000000-0005-0000-0000-0000100C0000}"/>
    <cellStyle name="SAPBEXresItem 2" xfId="3088" xr:uid="{00000000-0005-0000-0000-0000110C0000}"/>
    <cellStyle name="SAPBEXresItem 2 2" xfId="3089" xr:uid="{00000000-0005-0000-0000-0000120C0000}"/>
    <cellStyle name="SAPBEXresItem 3" xfId="3090" xr:uid="{00000000-0005-0000-0000-0000130C0000}"/>
    <cellStyle name="SAPBEXresItem 4" xfId="3091" xr:uid="{00000000-0005-0000-0000-0000140C0000}"/>
    <cellStyle name="SAPBEXresItem 5" xfId="3092" xr:uid="{00000000-0005-0000-0000-0000150C0000}"/>
    <cellStyle name="SAPBEXresItem 6" xfId="3093" xr:uid="{00000000-0005-0000-0000-0000160C0000}"/>
    <cellStyle name="SAPBEXresItem 7" xfId="3094" xr:uid="{00000000-0005-0000-0000-0000170C0000}"/>
    <cellStyle name="SAPBEXresItem 8" xfId="3095" xr:uid="{00000000-0005-0000-0000-0000180C0000}"/>
    <cellStyle name="SAPBEXresItem 9" xfId="3096" xr:uid="{00000000-0005-0000-0000-0000190C0000}"/>
    <cellStyle name="SAPBEXresItemX" xfId="3097" xr:uid="{00000000-0005-0000-0000-00001A0C0000}"/>
    <cellStyle name="SAPBEXresItemX 10" xfId="3098" xr:uid="{00000000-0005-0000-0000-00001B0C0000}"/>
    <cellStyle name="SAPBEXresItemX 2" xfId="3099" xr:uid="{00000000-0005-0000-0000-00001C0C0000}"/>
    <cellStyle name="SAPBEXresItemX 2 2" xfId="3100" xr:uid="{00000000-0005-0000-0000-00001D0C0000}"/>
    <cellStyle name="SAPBEXresItemX 3" xfId="3101" xr:uid="{00000000-0005-0000-0000-00001E0C0000}"/>
    <cellStyle name="SAPBEXresItemX 4" xfId="3102" xr:uid="{00000000-0005-0000-0000-00001F0C0000}"/>
    <cellStyle name="SAPBEXresItemX 5" xfId="3103" xr:uid="{00000000-0005-0000-0000-0000200C0000}"/>
    <cellStyle name="SAPBEXresItemX 6" xfId="3104" xr:uid="{00000000-0005-0000-0000-0000210C0000}"/>
    <cellStyle name="SAPBEXresItemX 7" xfId="3105" xr:uid="{00000000-0005-0000-0000-0000220C0000}"/>
    <cellStyle name="SAPBEXresItemX 8" xfId="3106" xr:uid="{00000000-0005-0000-0000-0000230C0000}"/>
    <cellStyle name="SAPBEXresItemX 9" xfId="3107" xr:uid="{00000000-0005-0000-0000-0000240C0000}"/>
    <cellStyle name="SAPBEXstdData" xfId="3108" xr:uid="{00000000-0005-0000-0000-0000250C0000}"/>
    <cellStyle name="SAPBEXstdDataEmph" xfId="3109" xr:uid="{00000000-0005-0000-0000-0000260C0000}"/>
    <cellStyle name="SAPBEXstdDataEmph 2" xfId="3110" xr:uid="{00000000-0005-0000-0000-0000270C0000}"/>
    <cellStyle name="SAPBEXstdItem" xfId="3111" xr:uid="{00000000-0005-0000-0000-0000280C0000}"/>
    <cellStyle name="SAPBEXstdItem 10" xfId="3112" xr:uid="{00000000-0005-0000-0000-0000290C0000}"/>
    <cellStyle name="SAPBEXstdItem 2" xfId="3113" xr:uid="{00000000-0005-0000-0000-00002A0C0000}"/>
    <cellStyle name="SAPBEXstdItem 2 2" xfId="3114" xr:uid="{00000000-0005-0000-0000-00002B0C0000}"/>
    <cellStyle name="SAPBEXstdItem 3" xfId="3115" xr:uid="{00000000-0005-0000-0000-00002C0C0000}"/>
    <cellStyle name="SAPBEXstdItem 4" xfId="3116" xr:uid="{00000000-0005-0000-0000-00002D0C0000}"/>
    <cellStyle name="SAPBEXstdItem 5" xfId="3117" xr:uid="{00000000-0005-0000-0000-00002E0C0000}"/>
    <cellStyle name="SAPBEXstdItem 6" xfId="3118" xr:uid="{00000000-0005-0000-0000-00002F0C0000}"/>
    <cellStyle name="SAPBEXstdItem 7" xfId="3119" xr:uid="{00000000-0005-0000-0000-0000300C0000}"/>
    <cellStyle name="SAPBEXstdItem 8" xfId="3120" xr:uid="{00000000-0005-0000-0000-0000310C0000}"/>
    <cellStyle name="SAPBEXstdItem 9" xfId="3121" xr:uid="{00000000-0005-0000-0000-0000320C0000}"/>
    <cellStyle name="SAPBEXstdItemX" xfId="3122" xr:uid="{00000000-0005-0000-0000-0000330C0000}"/>
    <cellStyle name="SAPBEXstdItemX 2" xfId="3123" xr:uid="{00000000-0005-0000-0000-0000340C0000}"/>
    <cellStyle name="SAPBEXtitle" xfId="3124" xr:uid="{00000000-0005-0000-0000-0000350C0000}"/>
    <cellStyle name="SAPBEXundefined" xfId="3125" xr:uid="{00000000-0005-0000-0000-0000360C0000}"/>
    <cellStyle name="SAPBEXundefined 10" xfId="3126" xr:uid="{00000000-0005-0000-0000-0000370C0000}"/>
    <cellStyle name="SAPBEXundefined 2" xfId="3127" xr:uid="{00000000-0005-0000-0000-0000380C0000}"/>
    <cellStyle name="SAPBEXundefined 2 2" xfId="3128" xr:uid="{00000000-0005-0000-0000-0000390C0000}"/>
    <cellStyle name="SAPBEXundefined 3" xfId="3129" xr:uid="{00000000-0005-0000-0000-00003A0C0000}"/>
    <cellStyle name="SAPBEXundefined 4" xfId="3130" xr:uid="{00000000-0005-0000-0000-00003B0C0000}"/>
    <cellStyle name="SAPBEXundefined 5" xfId="3131" xr:uid="{00000000-0005-0000-0000-00003C0C0000}"/>
    <cellStyle name="SAPBEXundefined 6" xfId="3132" xr:uid="{00000000-0005-0000-0000-00003D0C0000}"/>
    <cellStyle name="SAPBEXundefined 7" xfId="3133" xr:uid="{00000000-0005-0000-0000-00003E0C0000}"/>
    <cellStyle name="SAPBEXundefined 8" xfId="3134" xr:uid="{00000000-0005-0000-0000-00003F0C0000}"/>
    <cellStyle name="SAPBEXundefined 9" xfId="3135" xr:uid="{00000000-0005-0000-0000-0000400C0000}"/>
    <cellStyle name="SEM-BPS-data" xfId="3136" xr:uid="{00000000-0005-0000-0000-0000410C0000}"/>
    <cellStyle name="SEM-BPS-head" xfId="3137" xr:uid="{00000000-0005-0000-0000-0000420C0000}"/>
    <cellStyle name="SEM-BPS-headdata" xfId="3138" xr:uid="{00000000-0005-0000-0000-0000430C0000}"/>
    <cellStyle name="SEM-BPS-headkey" xfId="3139" xr:uid="{00000000-0005-0000-0000-0000440C0000}"/>
    <cellStyle name="SEM-BPS-input-on" xfId="3140" xr:uid="{00000000-0005-0000-0000-0000450C0000}"/>
    <cellStyle name="SEM-BPS-key" xfId="3141" xr:uid="{00000000-0005-0000-0000-0000460C0000}"/>
    <cellStyle name="SEM-BPS-sub1" xfId="3142" xr:uid="{00000000-0005-0000-0000-0000470C0000}"/>
    <cellStyle name="SEM-BPS-sub2" xfId="3143" xr:uid="{00000000-0005-0000-0000-0000480C0000}"/>
    <cellStyle name="SEM-BPS-total" xfId="3144" xr:uid="{00000000-0005-0000-0000-0000490C0000}"/>
    <cellStyle name="Sep. milhar [0]" xfId="3145" xr:uid="{00000000-0005-0000-0000-00004A0C0000}"/>
    <cellStyle name="Separador de m" xfId="3146" xr:uid="{00000000-0005-0000-0000-00004B0C0000}"/>
    <cellStyle name="Separador de m 2" xfId="3147" xr:uid="{00000000-0005-0000-0000-00004C0C0000}"/>
    <cellStyle name="Separador de milhares 2" xfId="3148" xr:uid="{00000000-0005-0000-0000-00004D0C0000}"/>
    <cellStyle name="Separador de milhares 2 13" xfId="3149" xr:uid="{00000000-0005-0000-0000-00004E0C0000}"/>
    <cellStyle name="Separador de milhares 2 2" xfId="3150" xr:uid="{00000000-0005-0000-0000-00004F0C0000}"/>
    <cellStyle name="Separador de milhares 3" xfId="3151" xr:uid="{00000000-0005-0000-0000-0000500C0000}"/>
    <cellStyle name="Separador de milhares 4" xfId="3152" xr:uid="{00000000-0005-0000-0000-0000510C0000}"/>
    <cellStyle name="Separador de milhares 5" xfId="3153" xr:uid="{00000000-0005-0000-0000-0000520C0000}"/>
    <cellStyle name="Standard_Anpassen der Amortisation" xfId="3154" xr:uid="{00000000-0005-0000-0000-0000530C0000}"/>
    <cellStyle name="Style 1" xfId="3155" xr:uid="{00000000-0005-0000-0000-0000540C0000}"/>
    <cellStyle name="Style 2" xfId="3156" xr:uid="{00000000-0005-0000-0000-0000550C0000}"/>
    <cellStyle name="STYLE1 - Style1" xfId="3157" xr:uid="{00000000-0005-0000-0000-0000560C0000}"/>
    <cellStyle name="STYLE2 - Style2" xfId="3158" xr:uid="{00000000-0005-0000-0000-0000570C0000}"/>
    <cellStyle name="SubHead" xfId="3159" xr:uid="{00000000-0005-0000-0000-0000580C0000}"/>
    <cellStyle name="SubHeading" xfId="3160" xr:uid="{00000000-0005-0000-0000-0000590C0000}"/>
    <cellStyle name="Table Head" xfId="3161" xr:uid="{00000000-0005-0000-0000-00005A0C0000}"/>
    <cellStyle name="Table Head Aligned" xfId="3162" xr:uid="{00000000-0005-0000-0000-00005B0C0000}"/>
    <cellStyle name="Table Head Blue" xfId="3163" xr:uid="{00000000-0005-0000-0000-00005C0C0000}"/>
    <cellStyle name="Table Head Green" xfId="3164" xr:uid="{00000000-0005-0000-0000-00005D0C0000}"/>
    <cellStyle name="Table Head_BP Engeset" xfId="3165" xr:uid="{00000000-0005-0000-0000-00005E0C0000}"/>
    <cellStyle name="Table Title" xfId="3166" xr:uid="{00000000-0005-0000-0000-00005F0C0000}"/>
    <cellStyle name="Table Units" xfId="3167" xr:uid="{00000000-0005-0000-0000-0000600C0000}"/>
    <cellStyle name="taples Plaza" xfId="3168" xr:uid="{00000000-0005-0000-0000-0000610C0000}"/>
    <cellStyle name="Text" xfId="3169" xr:uid="{00000000-0005-0000-0000-0000620C0000}"/>
    <cellStyle name="Text Indent A" xfId="3170" xr:uid="{00000000-0005-0000-0000-0000630C0000}"/>
    <cellStyle name="Text Indent B" xfId="3171" xr:uid="{00000000-0005-0000-0000-0000640C0000}"/>
    <cellStyle name="Text Indent B 2" xfId="3172" xr:uid="{00000000-0005-0000-0000-0000650C0000}"/>
    <cellStyle name="Text Indent C" xfId="3173" xr:uid="{00000000-0005-0000-0000-0000660C0000}"/>
    <cellStyle name="Text Indent C 2" xfId="3174" xr:uid="{00000000-0005-0000-0000-0000670C0000}"/>
    <cellStyle name="Texto de Aviso" xfId="3175" builtinId="11" customBuiltin="1"/>
    <cellStyle name="Texto Explicativo" xfId="3176" builtinId="53" customBuiltin="1"/>
    <cellStyle name="þ_x001d_ð]_x000c_-ÿ-_x000d_ ÿU_x0001_‰_x0005_Ñ_x0014__x0007__x0001__x0001_" xfId="3177" xr:uid="{00000000-0005-0000-0000-00006A0C0000}"/>
    <cellStyle name="þ_x001d_ð]_x000c_-ÿ-_x000d_ ÿU_x0001_a_x0005__x0016__x0018__x0007__x0001__x0001_" xfId="3178" xr:uid="{00000000-0005-0000-0000-00006B0C0000}"/>
    <cellStyle name="þ_x001d_ð]_x000c_-ÿ-_x000d_ ÿU_x0001_a_x0005_#_x001f__x0007__x0001__x0001_" xfId="3179" xr:uid="{00000000-0005-0000-0000-00006C0C0000}"/>
    <cellStyle name="þ_x001d_ð]_x000c_-ÿ-_x000d_ ÿU_x0001_a_x0005_P_x000c__x0007__x0001__x0001_" xfId="3180" xr:uid="{00000000-0005-0000-0000-00006D0C0000}"/>
    <cellStyle name="þ_x001d_ð]_x000c_-ÿ-_x000d_ ÿU_x0001_è_x000b_•1_x0007__x0001__x0001_" xfId="3181" xr:uid="{00000000-0005-0000-0000-00006E0C0000}"/>
    <cellStyle name="þ_x001d_ðR_x000c_éþ&quot;_x000d_ÜþU_x0001_a_x0005__x0013__x0007__x0001__x0001_" xfId="3182" xr:uid="{00000000-0005-0000-0000-00006F0C0000}"/>
    <cellStyle name="þ_x001d_ðW_x000c_ìþ'_x000d_ßþU_x0001_î_x000f_°-_x000f__x0001__x0001_" xfId="3183" xr:uid="{00000000-0005-0000-0000-0000700C0000}"/>
    <cellStyle name="þ_x001d_ðW_x000c_ìþ'_x000d_ßþU_x0001_ü_x0005_'_x0014__x0007__x0001__x0001_" xfId="3184" xr:uid="{00000000-0005-0000-0000-0000710C0000}"/>
    <cellStyle name="þ_x001d_ðW_x000c_ìþ'_x000d_ßþU_x0001_ü_x0005_'_x0014__x000f__x0001__x0001_" xfId="3185" xr:uid="{00000000-0005-0000-0000-0000720C0000}"/>
    <cellStyle name="Tickmark" xfId="3186" xr:uid="{00000000-0005-0000-0000-0000730C0000}"/>
    <cellStyle name="Title" xfId="3187" xr:uid="{00000000-0005-0000-0000-0000740C0000}"/>
    <cellStyle name="Título" xfId="3188" builtinId="15" customBuiltin="1"/>
    <cellStyle name="Título 1" xfId="3189" builtinId="16" customBuiltin="1"/>
    <cellStyle name="Título 2" xfId="3190" builtinId="17" customBuiltin="1"/>
    <cellStyle name="Título 3" xfId="3191" builtinId="18" customBuiltin="1"/>
    <cellStyle name="Título 4" xfId="3192" builtinId="19" customBuiltin="1"/>
    <cellStyle name="Titulo1" xfId="3193" xr:uid="{00000000-0005-0000-0000-00007A0C0000}"/>
    <cellStyle name="Titulo1 2" xfId="3194" xr:uid="{00000000-0005-0000-0000-00007B0C0000}"/>
    <cellStyle name="Titulo2" xfId="3195" xr:uid="{00000000-0005-0000-0000-00007C0C0000}"/>
    <cellStyle name="TopGrey" xfId="3196" xr:uid="{00000000-0005-0000-0000-00007D0C0000}"/>
    <cellStyle name="Total" xfId="3197" builtinId="25" customBuiltin="1"/>
    <cellStyle name="Total 2" xfId="3198" xr:uid="{00000000-0005-0000-0000-00007F0C0000}"/>
    <cellStyle name="Total 3" xfId="3199" xr:uid="{00000000-0005-0000-0000-0000800C0000}"/>
    <cellStyle name="Total 4" xfId="3200" xr:uid="{00000000-0005-0000-0000-0000810C0000}"/>
    <cellStyle name="Um usuário do Microsoft Office satisfeito" xfId="3201" xr:uid="{00000000-0005-0000-0000-0000820C0000}"/>
    <cellStyle name="Unprotect" xfId="3202" xr:uid="{00000000-0005-0000-0000-0000830C0000}"/>
    <cellStyle name="Valuta (0)_ cellular Costs" xfId="3203" xr:uid="{00000000-0005-0000-0000-0000840C0000}"/>
    <cellStyle name="Valuta_ cellular Costs" xfId="3204" xr:uid="{00000000-0005-0000-0000-0000850C0000}"/>
    <cellStyle name="Vírgula" xfId="3401" builtinId="3"/>
    <cellStyle name="Vírgula 10" xfId="3205" xr:uid="{00000000-0005-0000-0000-0000860C0000}"/>
    <cellStyle name="Vírgula 10 2" xfId="3206" xr:uid="{00000000-0005-0000-0000-0000870C0000}"/>
    <cellStyle name="Vírgula 10 2 2" xfId="3207" xr:uid="{00000000-0005-0000-0000-0000880C0000}"/>
    <cellStyle name="Vírgula 10 3" xfId="3208" xr:uid="{00000000-0005-0000-0000-0000890C0000}"/>
    <cellStyle name="Vírgula 10 3 2" xfId="3209" xr:uid="{00000000-0005-0000-0000-00008A0C0000}"/>
    <cellStyle name="Vírgula 10 4" xfId="3210" xr:uid="{00000000-0005-0000-0000-00008B0C0000}"/>
    <cellStyle name="Vírgula 10 6" xfId="3211" xr:uid="{00000000-0005-0000-0000-00008C0C0000}"/>
    <cellStyle name="Vírgula 10 6 2" xfId="3212" xr:uid="{00000000-0005-0000-0000-00008D0C0000}"/>
    <cellStyle name="Vírgula 10 6 2 2" xfId="3213" xr:uid="{00000000-0005-0000-0000-00008E0C0000}"/>
    <cellStyle name="Vírgula 10 6 2 2 2" xfId="3214" xr:uid="{00000000-0005-0000-0000-00008F0C0000}"/>
    <cellStyle name="Vírgula 10 6 2 3" xfId="3215" xr:uid="{00000000-0005-0000-0000-0000900C0000}"/>
    <cellStyle name="Vírgula 10 6 2 3 2" xfId="3216" xr:uid="{00000000-0005-0000-0000-0000910C0000}"/>
    <cellStyle name="Vírgula 10 6 2 4" xfId="3217" xr:uid="{00000000-0005-0000-0000-0000920C0000}"/>
    <cellStyle name="Vírgula 10 6 3" xfId="3218" xr:uid="{00000000-0005-0000-0000-0000930C0000}"/>
    <cellStyle name="Vírgula 10 6 3 2" xfId="3219" xr:uid="{00000000-0005-0000-0000-0000940C0000}"/>
    <cellStyle name="Vírgula 10 6 4" xfId="3220" xr:uid="{00000000-0005-0000-0000-0000950C0000}"/>
    <cellStyle name="Vírgula 10 6 4 2" xfId="3221" xr:uid="{00000000-0005-0000-0000-0000960C0000}"/>
    <cellStyle name="Vírgula 10 6 5" xfId="3222" xr:uid="{00000000-0005-0000-0000-0000970C0000}"/>
    <cellStyle name="Vírgula 11" xfId="3223" xr:uid="{00000000-0005-0000-0000-0000980C0000}"/>
    <cellStyle name="Vírgula 11 2" xfId="3224" xr:uid="{00000000-0005-0000-0000-0000990C0000}"/>
    <cellStyle name="Vírgula 11 2 2" xfId="3225" xr:uid="{00000000-0005-0000-0000-00009A0C0000}"/>
    <cellStyle name="Vírgula 11 3" xfId="3226" xr:uid="{00000000-0005-0000-0000-00009B0C0000}"/>
    <cellStyle name="Vírgula 11 3 2" xfId="3227" xr:uid="{00000000-0005-0000-0000-00009C0C0000}"/>
    <cellStyle name="Vírgula 11 4" xfId="3228" xr:uid="{00000000-0005-0000-0000-00009D0C0000}"/>
    <cellStyle name="Vírgula 12" xfId="3229" xr:uid="{00000000-0005-0000-0000-00009E0C0000}"/>
    <cellStyle name="Vírgula 12 2" xfId="3230" xr:uid="{00000000-0005-0000-0000-00009F0C0000}"/>
    <cellStyle name="Vírgula 12 2 2" xfId="3231" xr:uid="{00000000-0005-0000-0000-0000A00C0000}"/>
    <cellStyle name="Vírgula 12 3" xfId="3232" xr:uid="{00000000-0005-0000-0000-0000A10C0000}"/>
    <cellStyle name="Vírgula 12 3 2" xfId="3233" xr:uid="{00000000-0005-0000-0000-0000A20C0000}"/>
    <cellStyle name="Vírgula 12 4" xfId="3234" xr:uid="{00000000-0005-0000-0000-0000A30C0000}"/>
    <cellStyle name="Vírgula 13" xfId="3235" xr:uid="{00000000-0005-0000-0000-0000A40C0000}"/>
    <cellStyle name="Vírgula 13 2" xfId="3236" xr:uid="{00000000-0005-0000-0000-0000A50C0000}"/>
    <cellStyle name="Vírgula 13 2 2" xfId="3237" xr:uid="{00000000-0005-0000-0000-0000A60C0000}"/>
    <cellStyle name="Vírgula 13 3" xfId="3238" xr:uid="{00000000-0005-0000-0000-0000A70C0000}"/>
    <cellStyle name="Vírgula 13 3 2" xfId="3239" xr:uid="{00000000-0005-0000-0000-0000A80C0000}"/>
    <cellStyle name="Vírgula 13 4" xfId="3240" xr:uid="{00000000-0005-0000-0000-0000A90C0000}"/>
    <cellStyle name="Vírgula 14" xfId="3241" xr:uid="{00000000-0005-0000-0000-0000AA0C0000}"/>
    <cellStyle name="Vírgula 14 2" xfId="3242" xr:uid="{00000000-0005-0000-0000-0000AB0C0000}"/>
    <cellStyle name="Vírgula 14 2 2" xfId="3243" xr:uid="{00000000-0005-0000-0000-0000AC0C0000}"/>
    <cellStyle name="Vírgula 14 3" xfId="3244" xr:uid="{00000000-0005-0000-0000-0000AD0C0000}"/>
    <cellStyle name="Vírgula 14 3 2" xfId="3245" xr:uid="{00000000-0005-0000-0000-0000AE0C0000}"/>
    <cellStyle name="Vírgula 14 4" xfId="3246" xr:uid="{00000000-0005-0000-0000-0000AF0C0000}"/>
    <cellStyle name="Vírgula 15" xfId="3247" xr:uid="{00000000-0005-0000-0000-0000B00C0000}"/>
    <cellStyle name="Vírgula 15 2" xfId="3248" xr:uid="{00000000-0005-0000-0000-0000B10C0000}"/>
    <cellStyle name="Vírgula 15 2 2" xfId="3249" xr:uid="{00000000-0005-0000-0000-0000B20C0000}"/>
    <cellStyle name="Vírgula 15 3" xfId="3250" xr:uid="{00000000-0005-0000-0000-0000B30C0000}"/>
    <cellStyle name="Vírgula 15 3 2" xfId="3251" xr:uid="{00000000-0005-0000-0000-0000B40C0000}"/>
    <cellStyle name="Vírgula 15 4" xfId="3252" xr:uid="{00000000-0005-0000-0000-0000B50C0000}"/>
    <cellStyle name="Vírgula 16" xfId="3253" xr:uid="{00000000-0005-0000-0000-0000B60C0000}"/>
    <cellStyle name="Vírgula 16 2" xfId="3254" xr:uid="{00000000-0005-0000-0000-0000B70C0000}"/>
    <cellStyle name="Vírgula 16 2 2" xfId="3255" xr:uid="{00000000-0005-0000-0000-0000B80C0000}"/>
    <cellStyle name="Vírgula 16 3" xfId="3256" xr:uid="{00000000-0005-0000-0000-0000B90C0000}"/>
    <cellStyle name="Vírgula 16 3 2" xfId="3257" xr:uid="{00000000-0005-0000-0000-0000BA0C0000}"/>
    <cellStyle name="Vírgula 16 4" xfId="3258" xr:uid="{00000000-0005-0000-0000-0000BB0C0000}"/>
    <cellStyle name="Vírgula 17" xfId="3259" xr:uid="{00000000-0005-0000-0000-0000BC0C0000}"/>
    <cellStyle name="Vírgula 18" xfId="3260" xr:uid="{00000000-0005-0000-0000-0000BD0C0000}"/>
    <cellStyle name="Vírgula 18 2" xfId="3261" xr:uid="{00000000-0005-0000-0000-0000BE0C0000}"/>
    <cellStyle name="Vírgula 18 2 2" xfId="3262" xr:uid="{00000000-0005-0000-0000-0000BF0C0000}"/>
    <cellStyle name="Vírgula 18 3" xfId="3263" xr:uid="{00000000-0005-0000-0000-0000C00C0000}"/>
    <cellStyle name="Vírgula 18 4" xfId="3264" xr:uid="{00000000-0005-0000-0000-0000C10C0000}"/>
    <cellStyle name="Vírgula 18 4 2" xfId="3265" xr:uid="{00000000-0005-0000-0000-0000C20C0000}"/>
    <cellStyle name="Vírgula 18 5" xfId="3266" xr:uid="{00000000-0005-0000-0000-0000C30C0000}"/>
    <cellStyle name="Vírgula 19" xfId="3267" xr:uid="{00000000-0005-0000-0000-0000C40C0000}"/>
    <cellStyle name="Vírgula 2" xfId="3268" xr:uid="{00000000-0005-0000-0000-0000C50C0000}"/>
    <cellStyle name="Vírgula 2 2" xfId="3269" xr:uid="{00000000-0005-0000-0000-0000C60C0000}"/>
    <cellStyle name="Vírgula 2 2 2" xfId="3270" xr:uid="{00000000-0005-0000-0000-0000C70C0000}"/>
    <cellStyle name="Vírgula 2 3" xfId="3271" xr:uid="{00000000-0005-0000-0000-0000C80C0000}"/>
    <cellStyle name="Vírgula 2 4" xfId="3272" xr:uid="{00000000-0005-0000-0000-0000C90C0000}"/>
    <cellStyle name="Vírgula 20" xfId="3273" xr:uid="{00000000-0005-0000-0000-0000CA0C0000}"/>
    <cellStyle name="Vírgula 21" xfId="3274" xr:uid="{00000000-0005-0000-0000-0000CB0C0000}"/>
    <cellStyle name="Vírgula 22" xfId="3275" xr:uid="{00000000-0005-0000-0000-0000CC0C0000}"/>
    <cellStyle name="Vírgula 22 2" xfId="3276" xr:uid="{00000000-0005-0000-0000-0000CD0C0000}"/>
    <cellStyle name="Vírgula 22 2 2" xfId="3277" xr:uid="{00000000-0005-0000-0000-0000CE0C0000}"/>
    <cellStyle name="Vírgula 22 3" xfId="3278" xr:uid="{00000000-0005-0000-0000-0000CF0C0000}"/>
    <cellStyle name="Vírgula 22 3 2" xfId="3279" xr:uid="{00000000-0005-0000-0000-0000D00C0000}"/>
    <cellStyle name="Vírgula 22 4" xfId="3280" xr:uid="{00000000-0005-0000-0000-0000D10C0000}"/>
    <cellStyle name="Vírgula 23" xfId="3281" xr:uid="{00000000-0005-0000-0000-0000D20C0000}"/>
    <cellStyle name="Vírgula 23 2" xfId="3282" xr:uid="{00000000-0005-0000-0000-0000D30C0000}"/>
    <cellStyle name="Vírgula 23 2 2" xfId="3283" xr:uid="{00000000-0005-0000-0000-0000D40C0000}"/>
    <cellStyle name="Vírgula 23 3" xfId="3284" xr:uid="{00000000-0005-0000-0000-0000D50C0000}"/>
    <cellStyle name="Vírgula 23 3 2" xfId="3285" xr:uid="{00000000-0005-0000-0000-0000D60C0000}"/>
    <cellStyle name="Vírgula 23 4" xfId="3286" xr:uid="{00000000-0005-0000-0000-0000D70C0000}"/>
    <cellStyle name="Vírgula 24" xfId="3287" xr:uid="{00000000-0005-0000-0000-0000D80C0000}"/>
    <cellStyle name="Vírgula 24 2" xfId="3288" xr:uid="{00000000-0005-0000-0000-0000D90C0000}"/>
    <cellStyle name="Vírgula 24 2 2" xfId="3289" xr:uid="{00000000-0005-0000-0000-0000DA0C0000}"/>
    <cellStyle name="Vírgula 24 3" xfId="3290" xr:uid="{00000000-0005-0000-0000-0000DB0C0000}"/>
    <cellStyle name="Vírgula 24 3 2" xfId="3291" xr:uid="{00000000-0005-0000-0000-0000DC0C0000}"/>
    <cellStyle name="Vírgula 24 4" xfId="3292" xr:uid="{00000000-0005-0000-0000-0000DD0C0000}"/>
    <cellStyle name="Vírgula 25" xfId="3293" xr:uid="{00000000-0005-0000-0000-0000DE0C0000}"/>
    <cellStyle name="Vírgula 3" xfId="3294" xr:uid="{00000000-0005-0000-0000-0000DF0C0000}"/>
    <cellStyle name="Vírgula 3 2" xfId="3295" xr:uid="{00000000-0005-0000-0000-0000E00C0000}"/>
    <cellStyle name="Vírgula 3 3" xfId="3296" xr:uid="{00000000-0005-0000-0000-0000E10C0000}"/>
    <cellStyle name="Vírgula 3 3 2" xfId="3297" xr:uid="{00000000-0005-0000-0000-0000E20C0000}"/>
    <cellStyle name="Vírgula 3 3 2 2" xfId="3298" xr:uid="{00000000-0005-0000-0000-0000E30C0000}"/>
    <cellStyle name="Vírgula 3 3 2 2 2" xfId="3299" xr:uid="{00000000-0005-0000-0000-0000E40C0000}"/>
    <cellStyle name="Vírgula 3 3 2 3" xfId="3300" xr:uid="{00000000-0005-0000-0000-0000E50C0000}"/>
    <cellStyle name="Vírgula 3 3 2 3 2" xfId="3301" xr:uid="{00000000-0005-0000-0000-0000E60C0000}"/>
    <cellStyle name="Vírgula 3 3 2 4" xfId="3302" xr:uid="{00000000-0005-0000-0000-0000E70C0000}"/>
    <cellStyle name="Vírgula 3 3 3" xfId="3303" xr:uid="{00000000-0005-0000-0000-0000E80C0000}"/>
    <cellStyle name="Vírgula 3 3 3 2" xfId="3304" xr:uid="{00000000-0005-0000-0000-0000E90C0000}"/>
    <cellStyle name="Vírgula 3 3 4" xfId="3305" xr:uid="{00000000-0005-0000-0000-0000EA0C0000}"/>
    <cellStyle name="Vírgula 3 3 4 2" xfId="3306" xr:uid="{00000000-0005-0000-0000-0000EB0C0000}"/>
    <cellStyle name="Vírgula 3 3 5" xfId="3307" xr:uid="{00000000-0005-0000-0000-0000EC0C0000}"/>
    <cellStyle name="Vírgula 3 4" xfId="3308" xr:uid="{00000000-0005-0000-0000-0000ED0C0000}"/>
    <cellStyle name="Vírgula 3 4 2" xfId="3309" xr:uid="{00000000-0005-0000-0000-0000EE0C0000}"/>
    <cellStyle name="Vírgula 3 4 2 2" xfId="3310" xr:uid="{00000000-0005-0000-0000-0000EF0C0000}"/>
    <cellStyle name="Vírgula 3 4 3" xfId="3311" xr:uid="{00000000-0005-0000-0000-0000F00C0000}"/>
    <cellStyle name="Vírgula 3 4 3 2" xfId="3312" xr:uid="{00000000-0005-0000-0000-0000F10C0000}"/>
    <cellStyle name="Vírgula 3 4 4" xfId="3313" xr:uid="{00000000-0005-0000-0000-0000F20C0000}"/>
    <cellStyle name="Vírgula 3 5" xfId="3314" xr:uid="{00000000-0005-0000-0000-0000F30C0000}"/>
    <cellStyle name="Vírgula 3 5 2" xfId="3315" xr:uid="{00000000-0005-0000-0000-0000F40C0000}"/>
    <cellStyle name="Vírgula 3 5 2 2" xfId="3316" xr:uid="{00000000-0005-0000-0000-0000F50C0000}"/>
    <cellStyle name="Vírgula 3 5 3" xfId="3317" xr:uid="{00000000-0005-0000-0000-0000F60C0000}"/>
    <cellStyle name="Vírgula 3 5 3 2" xfId="3318" xr:uid="{00000000-0005-0000-0000-0000F70C0000}"/>
    <cellStyle name="Vírgula 3 5 4" xfId="3319" xr:uid="{00000000-0005-0000-0000-0000F80C0000}"/>
    <cellStyle name="Vírgula 3 6" xfId="3320" xr:uid="{00000000-0005-0000-0000-0000F90C0000}"/>
    <cellStyle name="Vírgula 4" xfId="3321" xr:uid="{00000000-0005-0000-0000-0000FA0C0000}"/>
    <cellStyle name="Vírgula 4 2" xfId="3322" xr:uid="{00000000-0005-0000-0000-0000FB0C0000}"/>
    <cellStyle name="Vírgula 42" xfId="3323" xr:uid="{00000000-0005-0000-0000-0000FC0C0000}"/>
    <cellStyle name="Vírgula 5" xfId="3324" xr:uid="{00000000-0005-0000-0000-0000FD0C0000}"/>
    <cellStyle name="Vírgula 5 2" xfId="3325" xr:uid="{00000000-0005-0000-0000-0000FE0C0000}"/>
    <cellStyle name="Vírgula 5 2 2" xfId="3326" xr:uid="{00000000-0005-0000-0000-0000FF0C0000}"/>
    <cellStyle name="Vírgula 5 2 2 2" xfId="3327" xr:uid="{00000000-0005-0000-0000-0000000D0000}"/>
    <cellStyle name="Vírgula 5 2 2 2 2" xfId="3328" xr:uid="{00000000-0005-0000-0000-0000010D0000}"/>
    <cellStyle name="Vírgula 5 2 2 3" xfId="3329" xr:uid="{00000000-0005-0000-0000-0000020D0000}"/>
    <cellStyle name="Vírgula 5 2 2 3 2" xfId="3330" xr:uid="{00000000-0005-0000-0000-0000030D0000}"/>
    <cellStyle name="Vírgula 5 2 2 4" xfId="3331" xr:uid="{00000000-0005-0000-0000-0000040D0000}"/>
    <cellStyle name="Vírgula 5 2 3" xfId="3332" xr:uid="{00000000-0005-0000-0000-0000050D0000}"/>
    <cellStyle name="Vírgula 5 2 3 2" xfId="3333" xr:uid="{00000000-0005-0000-0000-0000060D0000}"/>
    <cellStyle name="Vírgula 5 2 4" xfId="3334" xr:uid="{00000000-0005-0000-0000-0000070D0000}"/>
    <cellStyle name="Vírgula 5 2 4 2" xfId="3335" xr:uid="{00000000-0005-0000-0000-0000080D0000}"/>
    <cellStyle name="Vírgula 5 2 5" xfId="3336" xr:uid="{00000000-0005-0000-0000-0000090D0000}"/>
    <cellStyle name="Vírgula 5 3" xfId="3337" xr:uid="{00000000-0005-0000-0000-00000A0D0000}"/>
    <cellStyle name="Vírgula 5 3 2" xfId="3338" xr:uid="{00000000-0005-0000-0000-00000B0D0000}"/>
    <cellStyle name="Vírgula 5 3 2 2" xfId="3339" xr:uid="{00000000-0005-0000-0000-00000C0D0000}"/>
    <cellStyle name="Vírgula 5 3 3" xfId="3340" xr:uid="{00000000-0005-0000-0000-00000D0D0000}"/>
    <cellStyle name="Vírgula 5 3 3 2" xfId="3341" xr:uid="{00000000-0005-0000-0000-00000E0D0000}"/>
    <cellStyle name="Vírgula 5 3 4" xfId="3342" xr:uid="{00000000-0005-0000-0000-00000F0D0000}"/>
    <cellStyle name="Vírgula 5 4" xfId="3343" xr:uid="{00000000-0005-0000-0000-0000100D0000}"/>
    <cellStyle name="Vírgula 5 4 2" xfId="3344" xr:uid="{00000000-0005-0000-0000-0000110D0000}"/>
    <cellStyle name="Vírgula 5 5" xfId="3345" xr:uid="{00000000-0005-0000-0000-0000120D0000}"/>
    <cellStyle name="Vírgula 5 5 2" xfId="3346" xr:uid="{00000000-0005-0000-0000-0000130D0000}"/>
    <cellStyle name="Vírgula 5 6" xfId="3347" xr:uid="{00000000-0005-0000-0000-0000140D0000}"/>
    <cellStyle name="Vírgula 5 6 2" xfId="3348" xr:uid="{00000000-0005-0000-0000-0000150D0000}"/>
    <cellStyle name="Vírgula 5 7" xfId="3349" xr:uid="{00000000-0005-0000-0000-0000160D0000}"/>
    <cellStyle name="Vírgula 5 7 2" xfId="3350" xr:uid="{00000000-0005-0000-0000-0000170D0000}"/>
    <cellStyle name="Vírgula 5 8" xfId="3351" xr:uid="{00000000-0005-0000-0000-0000180D0000}"/>
    <cellStyle name="Vírgula 6" xfId="3352" xr:uid="{00000000-0005-0000-0000-0000190D0000}"/>
    <cellStyle name="Vírgula 6 2" xfId="3353" xr:uid="{00000000-0005-0000-0000-00001A0D0000}"/>
    <cellStyle name="Vírgula 6 2 2" xfId="3354" xr:uid="{00000000-0005-0000-0000-00001B0D0000}"/>
    <cellStyle name="Vírgula 6 2 2 2" xfId="3355" xr:uid="{00000000-0005-0000-0000-00001C0D0000}"/>
    <cellStyle name="Vírgula 6 2 2 2 2" xfId="3356" xr:uid="{00000000-0005-0000-0000-00001D0D0000}"/>
    <cellStyle name="Vírgula 6 2 2 3" xfId="3357" xr:uid="{00000000-0005-0000-0000-00001E0D0000}"/>
    <cellStyle name="Vírgula 6 2 2 3 2" xfId="3358" xr:uid="{00000000-0005-0000-0000-00001F0D0000}"/>
    <cellStyle name="Vírgula 6 2 2 4" xfId="3359" xr:uid="{00000000-0005-0000-0000-0000200D0000}"/>
    <cellStyle name="Vírgula 6 2 3" xfId="3360" xr:uid="{00000000-0005-0000-0000-0000210D0000}"/>
    <cellStyle name="Vírgula 6 2 3 2" xfId="3361" xr:uid="{00000000-0005-0000-0000-0000220D0000}"/>
    <cellStyle name="Vírgula 6 2 4" xfId="3362" xr:uid="{00000000-0005-0000-0000-0000230D0000}"/>
    <cellStyle name="Vírgula 6 2 4 2" xfId="3363" xr:uid="{00000000-0005-0000-0000-0000240D0000}"/>
    <cellStyle name="Vírgula 6 2 5" xfId="3364" xr:uid="{00000000-0005-0000-0000-0000250D0000}"/>
    <cellStyle name="Vírgula 6 3" xfId="3365" xr:uid="{00000000-0005-0000-0000-0000260D0000}"/>
    <cellStyle name="Vírgula 6 3 2" xfId="3366" xr:uid="{00000000-0005-0000-0000-0000270D0000}"/>
    <cellStyle name="Vírgula 6 3 2 2" xfId="3367" xr:uid="{00000000-0005-0000-0000-0000280D0000}"/>
    <cellStyle name="Vírgula 6 3 3" xfId="3368" xr:uid="{00000000-0005-0000-0000-0000290D0000}"/>
    <cellStyle name="Vírgula 6 3 3 2" xfId="3369" xr:uid="{00000000-0005-0000-0000-00002A0D0000}"/>
    <cellStyle name="Vírgula 6 3 4" xfId="3370" xr:uid="{00000000-0005-0000-0000-00002B0D0000}"/>
    <cellStyle name="Vírgula 6 4" xfId="3371" xr:uid="{00000000-0005-0000-0000-00002C0D0000}"/>
    <cellStyle name="Vírgula 6 4 2" xfId="3372" xr:uid="{00000000-0005-0000-0000-00002D0D0000}"/>
    <cellStyle name="Vírgula 6 5" xfId="3373" xr:uid="{00000000-0005-0000-0000-00002E0D0000}"/>
    <cellStyle name="Vírgula 6 5 2" xfId="3374" xr:uid="{00000000-0005-0000-0000-00002F0D0000}"/>
    <cellStyle name="Vírgula 6 6" xfId="3375" xr:uid="{00000000-0005-0000-0000-0000300D0000}"/>
    <cellStyle name="Vírgula 6 6 2" xfId="3376" xr:uid="{00000000-0005-0000-0000-0000310D0000}"/>
    <cellStyle name="Vírgula 7" xfId="3377" xr:uid="{00000000-0005-0000-0000-0000320D0000}"/>
    <cellStyle name="Vírgula 7 2" xfId="3378" xr:uid="{00000000-0005-0000-0000-0000330D0000}"/>
    <cellStyle name="Vírgula 7 2 2" xfId="3379" xr:uid="{00000000-0005-0000-0000-0000340D0000}"/>
    <cellStyle name="Vírgula 7 2 2 2" xfId="3380" xr:uid="{00000000-0005-0000-0000-0000350D0000}"/>
    <cellStyle name="Vírgula 7 2 3" xfId="3381" xr:uid="{00000000-0005-0000-0000-0000360D0000}"/>
    <cellStyle name="Vírgula 7 2 3 2" xfId="3382" xr:uid="{00000000-0005-0000-0000-0000370D0000}"/>
    <cellStyle name="Vírgula 7 2 4" xfId="3383" xr:uid="{00000000-0005-0000-0000-0000380D0000}"/>
    <cellStyle name="Vírgula 8" xfId="3384" xr:uid="{00000000-0005-0000-0000-0000390D0000}"/>
    <cellStyle name="Vírgula 8 2" xfId="3385" xr:uid="{00000000-0005-0000-0000-00003A0D0000}"/>
    <cellStyle name="Vírgula 8 2 2" xfId="3386" xr:uid="{00000000-0005-0000-0000-00003B0D0000}"/>
    <cellStyle name="Vírgula 8 3" xfId="3387" xr:uid="{00000000-0005-0000-0000-00003C0D0000}"/>
    <cellStyle name="Vírgula 8 3 2" xfId="3388" xr:uid="{00000000-0005-0000-0000-00003D0D0000}"/>
    <cellStyle name="Vírgula 8 4" xfId="3389" xr:uid="{00000000-0005-0000-0000-00003E0D0000}"/>
    <cellStyle name="Vírgula 9" xfId="3390" xr:uid="{00000000-0005-0000-0000-00003F0D0000}"/>
    <cellStyle name="Vírgula 9 2" xfId="3391" xr:uid="{00000000-0005-0000-0000-0000400D0000}"/>
    <cellStyle name="Vírgula 9 2 2" xfId="3392" xr:uid="{00000000-0005-0000-0000-0000410D0000}"/>
    <cellStyle name="Vírgula 9 3" xfId="3393" xr:uid="{00000000-0005-0000-0000-0000420D0000}"/>
    <cellStyle name="Vírgula 9 3 2" xfId="3394" xr:uid="{00000000-0005-0000-0000-0000430D0000}"/>
    <cellStyle name="Vírgula 9 4" xfId="3395" xr:uid="{00000000-0005-0000-0000-0000440D0000}"/>
    <cellStyle name="Vírgula0" xfId="3396" xr:uid="{00000000-0005-0000-0000-0000450D0000}"/>
    <cellStyle name="Vírgula0 2" xfId="3397" xr:uid="{00000000-0005-0000-0000-0000460D0000}"/>
    <cellStyle name="Walutowy [0]_laroux" xfId="3398" xr:uid="{00000000-0005-0000-0000-0000470D0000}"/>
    <cellStyle name="Walutowy_laroux" xfId="3399" xr:uid="{00000000-0005-0000-0000-0000480D0000}"/>
  </cellStyles>
  <dxfs count="0"/>
  <tableStyles count="0" defaultTableStyle="TableStyleMedium2" defaultPivotStyle="PivotStyleLight16"/>
  <colors>
    <mruColors>
      <color rgb="FF009E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7. Balan&#231;o Patrimonial'!A1"/><Relationship Id="rId13" Type="http://schemas.openxmlformats.org/officeDocument/2006/relationships/hyperlink" Target="#'3. CPV'!A1"/><Relationship Id="rId3" Type="http://schemas.openxmlformats.org/officeDocument/2006/relationships/image" Target="../media/image3.png"/><Relationship Id="rId7" Type="http://schemas.openxmlformats.org/officeDocument/2006/relationships/hyperlink" Target="#'6. Demonstra&#231;&#227;o do Resultado'!A1"/><Relationship Id="rId12" Type="http://schemas.openxmlformats.org/officeDocument/2006/relationships/hyperlink" Target="#'2. Performance'!A1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hyperlink" Target="#'5. Endividamento'!A1"/><Relationship Id="rId11" Type="http://schemas.openxmlformats.org/officeDocument/2006/relationships/hyperlink" Target="#'4. Capex'!A1"/><Relationship Id="rId5" Type="http://schemas.openxmlformats.org/officeDocument/2006/relationships/image" Target="../media/image5.png"/><Relationship Id="rId10" Type="http://schemas.openxmlformats.org/officeDocument/2006/relationships/hyperlink" Target="#'8. Fluxo de Caixa'!A1"/><Relationship Id="rId4" Type="http://schemas.openxmlformats.org/officeDocument/2006/relationships/image" Target="../media/image4.png"/><Relationship Id="rId9" Type="http://schemas.openxmlformats.org/officeDocument/2006/relationships/hyperlink" Target="#'1. Safr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13791</xdr:rowOff>
    </xdr:from>
    <xdr:ext cx="9144000" cy="5144399"/>
    <xdr:pic>
      <xdr:nvPicPr>
        <xdr:cNvPr id="2" name="bg object 16">
          <a:extLst>
            <a:ext uri="{FF2B5EF4-FFF2-40B4-BE49-F238E27FC236}">
              <a16:creationId xmlns:a16="http://schemas.microsoft.com/office/drawing/2014/main" id="{009D69F4-A14B-4AB1-AB76-2E0ECBF8DF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791"/>
          <a:ext cx="9144000" cy="5144399"/>
        </a:xfrm>
        <a:prstGeom prst="rect">
          <a:avLst/>
        </a:prstGeom>
        <a:noFill/>
      </xdr:spPr>
    </xdr:pic>
    <xdr:clientData/>
  </xdr:oneCellAnchor>
  <xdr:twoCellAnchor>
    <xdr:from>
      <xdr:col>0</xdr:col>
      <xdr:colOff>468711</xdr:colOff>
      <xdr:row>8</xdr:row>
      <xdr:rowOff>3319</xdr:rowOff>
    </xdr:from>
    <xdr:to>
      <xdr:col>7</xdr:col>
      <xdr:colOff>53511</xdr:colOff>
      <xdr:row>10</xdr:row>
      <xdr:rowOff>154669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2870B42A-2718-4DA9-A2B4-786BB03BA953}"/>
            </a:ext>
          </a:extLst>
        </xdr:cNvPr>
        <xdr:cNvGrpSpPr/>
      </xdr:nvGrpSpPr>
      <xdr:grpSpPr>
        <a:xfrm>
          <a:off x="468711" y="1298719"/>
          <a:ext cx="3852000" cy="475200"/>
          <a:chOff x="0" y="4208925"/>
          <a:chExt cx="9144000" cy="957605"/>
        </a:xfrm>
      </xdr:grpSpPr>
      <xdr:pic>
        <xdr:nvPicPr>
          <xdr:cNvPr id="4" name="object 4">
            <a:extLst>
              <a:ext uri="{FF2B5EF4-FFF2-40B4-BE49-F238E27FC236}">
                <a16:creationId xmlns:a16="http://schemas.microsoft.com/office/drawing/2014/main" id="{35ADD250-4711-FDB5-02B4-F1C1127C6D3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5" name="object 4">
            <a:extLst>
              <a:ext uri="{FF2B5EF4-FFF2-40B4-BE49-F238E27FC236}">
                <a16:creationId xmlns:a16="http://schemas.microsoft.com/office/drawing/2014/main" id="{45E6533F-73A0-D9A0-BC3E-980A80EB5C87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0</xdr:col>
      <xdr:colOff>468711</xdr:colOff>
      <xdr:row>12</xdr:row>
      <xdr:rowOff>141606</xdr:rowOff>
    </xdr:from>
    <xdr:to>
      <xdr:col>7</xdr:col>
      <xdr:colOff>53511</xdr:colOff>
      <xdr:row>15</xdr:row>
      <xdr:rowOff>131031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4F59FC6-6AB7-4642-ABF1-601A4FA379FC}"/>
            </a:ext>
          </a:extLst>
        </xdr:cNvPr>
        <xdr:cNvGrpSpPr/>
      </xdr:nvGrpSpPr>
      <xdr:grpSpPr>
        <a:xfrm>
          <a:off x="468711" y="2084706"/>
          <a:ext cx="3852000" cy="475200"/>
          <a:chOff x="0" y="4208925"/>
          <a:chExt cx="9144000" cy="957605"/>
        </a:xfrm>
      </xdr:grpSpPr>
      <xdr:pic>
        <xdr:nvPicPr>
          <xdr:cNvPr id="7" name="object 4">
            <a:extLst>
              <a:ext uri="{FF2B5EF4-FFF2-40B4-BE49-F238E27FC236}">
                <a16:creationId xmlns:a16="http://schemas.microsoft.com/office/drawing/2014/main" id="{66C5A3FC-6E78-8047-BAD6-50BD742FAA21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8" name="object 4">
            <a:extLst>
              <a:ext uri="{FF2B5EF4-FFF2-40B4-BE49-F238E27FC236}">
                <a16:creationId xmlns:a16="http://schemas.microsoft.com/office/drawing/2014/main" id="{8F434ABB-44AE-37FA-B655-E5A5EEF5336E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0</xdr:col>
      <xdr:colOff>468711</xdr:colOff>
      <xdr:row>17</xdr:row>
      <xdr:rowOff>117968</xdr:rowOff>
    </xdr:from>
    <xdr:to>
      <xdr:col>7</xdr:col>
      <xdr:colOff>53511</xdr:colOff>
      <xdr:row>20</xdr:row>
      <xdr:rowOff>107393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8B50345-AD31-4EB8-8784-971DED427D71}"/>
            </a:ext>
          </a:extLst>
        </xdr:cNvPr>
        <xdr:cNvGrpSpPr/>
      </xdr:nvGrpSpPr>
      <xdr:grpSpPr>
        <a:xfrm>
          <a:off x="468711" y="2870693"/>
          <a:ext cx="3852000" cy="475200"/>
          <a:chOff x="0" y="4208925"/>
          <a:chExt cx="9144000" cy="957605"/>
        </a:xfrm>
      </xdr:grpSpPr>
      <xdr:pic>
        <xdr:nvPicPr>
          <xdr:cNvPr id="10" name="object 4">
            <a:extLst>
              <a:ext uri="{FF2B5EF4-FFF2-40B4-BE49-F238E27FC236}">
                <a16:creationId xmlns:a16="http://schemas.microsoft.com/office/drawing/2014/main" id="{EC87961A-F329-9307-026B-BD275108587E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11" name="object 4">
            <a:extLst>
              <a:ext uri="{FF2B5EF4-FFF2-40B4-BE49-F238E27FC236}">
                <a16:creationId xmlns:a16="http://schemas.microsoft.com/office/drawing/2014/main" id="{33B564E8-E00B-0EDE-72CD-111EAE019223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0</xdr:col>
      <xdr:colOff>468711</xdr:colOff>
      <xdr:row>22</xdr:row>
      <xdr:rowOff>94331</xdr:rowOff>
    </xdr:from>
    <xdr:to>
      <xdr:col>7</xdr:col>
      <xdr:colOff>53511</xdr:colOff>
      <xdr:row>25</xdr:row>
      <xdr:rowOff>83756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E466C426-90C2-4200-B3A8-FEE61ABB1734}"/>
            </a:ext>
          </a:extLst>
        </xdr:cNvPr>
        <xdr:cNvGrpSpPr/>
      </xdr:nvGrpSpPr>
      <xdr:grpSpPr>
        <a:xfrm>
          <a:off x="468711" y="3656681"/>
          <a:ext cx="3852000" cy="475200"/>
          <a:chOff x="0" y="4208925"/>
          <a:chExt cx="9144000" cy="957605"/>
        </a:xfrm>
      </xdr:grpSpPr>
      <xdr:pic>
        <xdr:nvPicPr>
          <xdr:cNvPr id="13" name="object 4">
            <a:extLst>
              <a:ext uri="{FF2B5EF4-FFF2-40B4-BE49-F238E27FC236}">
                <a16:creationId xmlns:a16="http://schemas.microsoft.com/office/drawing/2014/main" id="{945AADDD-378C-315D-C230-474478B0AFA7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14" name="object 4">
            <a:extLst>
              <a:ext uri="{FF2B5EF4-FFF2-40B4-BE49-F238E27FC236}">
                <a16:creationId xmlns:a16="http://schemas.microsoft.com/office/drawing/2014/main" id="{86C01724-5210-315D-0C67-DC2BE83F4B28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7</xdr:col>
      <xdr:colOff>585376</xdr:colOff>
      <xdr:row>22</xdr:row>
      <xdr:rowOff>93662</xdr:rowOff>
    </xdr:from>
    <xdr:to>
      <xdr:col>14</xdr:col>
      <xdr:colOff>170176</xdr:colOff>
      <xdr:row>25</xdr:row>
      <xdr:rowOff>83087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1A7FB260-C2AC-4DD6-8F37-9BF3E5CCE1E4}"/>
            </a:ext>
          </a:extLst>
        </xdr:cNvPr>
        <xdr:cNvGrpSpPr/>
      </xdr:nvGrpSpPr>
      <xdr:grpSpPr>
        <a:xfrm>
          <a:off x="4852576" y="3656012"/>
          <a:ext cx="3852000" cy="475200"/>
          <a:chOff x="0" y="4208925"/>
          <a:chExt cx="9144000" cy="957605"/>
        </a:xfrm>
      </xdr:grpSpPr>
      <xdr:pic>
        <xdr:nvPicPr>
          <xdr:cNvPr id="16" name="object 4">
            <a:extLst>
              <a:ext uri="{FF2B5EF4-FFF2-40B4-BE49-F238E27FC236}">
                <a16:creationId xmlns:a16="http://schemas.microsoft.com/office/drawing/2014/main" id="{E4ECC927-B5D8-EAD7-9CB5-1B61230FFDD2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17" name="object 4">
            <a:extLst>
              <a:ext uri="{FF2B5EF4-FFF2-40B4-BE49-F238E27FC236}">
                <a16:creationId xmlns:a16="http://schemas.microsoft.com/office/drawing/2014/main" id="{040797B7-45BF-D7CC-2BDA-9FAAD6A216C7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7</xdr:col>
      <xdr:colOff>585376</xdr:colOff>
      <xdr:row>17</xdr:row>
      <xdr:rowOff>117522</xdr:rowOff>
    </xdr:from>
    <xdr:to>
      <xdr:col>14</xdr:col>
      <xdr:colOff>170176</xdr:colOff>
      <xdr:row>20</xdr:row>
      <xdr:rowOff>106947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335F7EB0-089C-490E-83F2-726A3DC951B1}"/>
            </a:ext>
          </a:extLst>
        </xdr:cNvPr>
        <xdr:cNvGrpSpPr/>
      </xdr:nvGrpSpPr>
      <xdr:grpSpPr>
        <a:xfrm>
          <a:off x="4852576" y="2870247"/>
          <a:ext cx="3852000" cy="475200"/>
          <a:chOff x="0" y="4208925"/>
          <a:chExt cx="9144000" cy="957605"/>
        </a:xfrm>
      </xdr:grpSpPr>
      <xdr:pic>
        <xdr:nvPicPr>
          <xdr:cNvPr id="19" name="object 4">
            <a:extLst>
              <a:ext uri="{FF2B5EF4-FFF2-40B4-BE49-F238E27FC236}">
                <a16:creationId xmlns:a16="http://schemas.microsoft.com/office/drawing/2014/main" id="{AD7DF46F-3452-026A-6E2A-38673852577C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20" name="object 4">
            <a:extLst>
              <a:ext uri="{FF2B5EF4-FFF2-40B4-BE49-F238E27FC236}">
                <a16:creationId xmlns:a16="http://schemas.microsoft.com/office/drawing/2014/main" id="{AE4CE4D6-749B-34B0-BD75-A9D45C96FFBB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7</xdr:col>
      <xdr:colOff>585376</xdr:colOff>
      <xdr:row>12</xdr:row>
      <xdr:rowOff>141383</xdr:rowOff>
    </xdr:from>
    <xdr:to>
      <xdr:col>14</xdr:col>
      <xdr:colOff>170176</xdr:colOff>
      <xdr:row>15</xdr:row>
      <xdr:rowOff>130808</xdr:rowOff>
    </xdr:to>
    <xdr:grpSp>
      <xdr:nvGrpSpPr>
        <xdr:cNvPr id="21" name="Agrupar 20">
          <a:extLst>
            <a:ext uri="{FF2B5EF4-FFF2-40B4-BE49-F238E27FC236}">
              <a16:creationId xmlns:a16="http://schemas.microsoft.com/office/drawing/2014/main" id="{C7ECDA31-E11A-4F45-88B5-54EBEC4F62A9}"/>
            </a:ext>
          </a:extLst>
        </xdr:cNvPr>
        <xdr:cNvGrpSpPr/>
      </xdr:nvGrpSpPr>
      <xdr:grpSpPr>
        <a:xfrm>
          <a:off x="4852576" y="2084483"/>
          <a:ext cx="3852000" cy="475200"/>
          <a:chOff x="0" y="4208925"/>
          <a:chExt cx="9144000" cy="957605"/>
        </a:xfrm>
      </xdr:grpSpPr>
      <xdr:pic>
        <xdr:nvPicPr>
          <xdr:cNvPr id="22" name="object 4">
            <a:extLst>
              <a:ext uri="{FF2B5EF4-FFF2-40B4-BE49-F238E27FC236}">
                <a16:creationId xmlns:a16="http://schemas.microsoft.com/office/drawing/2014/main" id="{8E91F368-01DE-1755-AC62-5C3060D8523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23" name="object 4">
            <a:extLst>
              <a:ext uri="{FF2B5EF4-FFF2-40B4-BE49-F238E27FC236}">
                <a16:creationId xmlns:a16="http://schemas.microsoft.com/office/drawing/2014/main" id="{3D932E93-6613-CE40-EB6B-8C42CD09FF3E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7</xdr:col>
      <xdr:colOff>571500</xdr:colOff>
      <xdr:row>8</xdr:row>
      <xdr:rowOff>3319</xdr:rowOff>
    </xdr:from>
    <xdr:to>
      <xdr:col>14</xdr:col>
      <xdr:colOff>156300</xdr:colOff>
      <xdr:row>10</xdr:row>
      <xdr:rowOff>154669</xdr:rowOff>
    </xdr:to>
    <xdr:grpSp>
      <xdr:nvGrpSpPr>
        <xdr:cNvPr id="24" name="Agrupar 23">
          <a:extLst>
            <a:ext uri="{FF2B5EF4-FFF2-40B4-BE49-F238E27FC236}">
              <a16:creationId xmlns:a16="http://schemas.microsoft.com/office/drawing/2014/main" id="{BB32962D-5BE3-431B-8601-59149A8A5E6D}"/>
            </a:ext>
          </a:extLst>
        </xdr:cNvPr>
        <xdr:cNvGrpSpPr/>
      </xdr:nvGrpSpPr>
      <xdr:grpSpPr>
        <a:xfrm>
          <a:off x="4838700" y="1298719"/>
          <a:ext cx="3852000" cy="475200"/>
          <a:chOff x="0" y="4208925"/>
          <a:chExt cx="9144000" cy="957605"/>
        </a:xfrm>
      </xdr:grpSpPr>
      <xdr:pic>
        <xdr:nvPicPr>
          <xdr:cNvPr id="25" name="object 4">
            <a:extLst>
              <a:ext uri="{FF2B5EF4-FFF2-40B4-BE49-F238E27FC236}">
                <a16:creationId xmlns:a16="http://schemas.microsoft.com/office/drawing/2014/main" id="{914C633F-7729-D1D7-B571-3FEAA47CAA55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biLevel thresh="50000"/>
            <a:alphaModFix amt="64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  <xdr:pic>
        <xdr:nvPicPr>
          <xdr:cNvPr id="26" name="object 4">
            <a:extLst>
              <a:ext uri="{FF2B5EF4-FFF2-40B4-BE49-F238E27FC236}">
                <a16:creationId xmlns:a16="http://schemas.microsoft.com/office/drawing/2014/main" id="{E3D94687-A7DE-286B-928F-2E70AE135C56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alphaModFix amt="25000"/>
          </a:blip>
          <a:stretch>
            <a:fillRect/>
          </a:stretch>
        </xdr:blipFill>
        <xdr:spPr>
          <a:xfrm>
            <a:off x="0" y="4208925"/>
            <a:ext cx="9144000" cy="957605"/>
          </a:xfrm>
          <a:prstGeom prst="rect">
            <a:avLst/>
          </a:prstGeom>
          <a:noFill/>
        </xdr:spPr>
      </xdr:pic>
    </xdr:grpSp>
    <xdr:clientData/>
  </xdr:twoCellAnchor>
  <xdr:oneCellAnchor>
    <xdr:from>
      <xdr:col>0</xdr:col>
      <xdr:colOff>0</xdr:colOff>
      <xdr:row>25</xdr:row>
      <xdr:rowOff>160800</xdr:rowOff>
    </xdr:from>
    <xdr:ext cx="9144000" cy="957605"/>
    <xdr:pic>
      <xdr:nvPicPr>
        <xdr:cNvPr id="27" name="object 4">
          <a:extLst>
            <a:ext uri="{FF2B5EF4-FFF2-40B4-BE49-F238E27FC236}">
              <a16:creationId xmlns:a16="http://schemas.microsoft.com/office/drawing/2014/main" id="{5D39CEF4-9EA5-4C34-B9DE-E131E54F6125}"/>
            </a:ext>
          </a:extLst>
        </xdr:cNvPr>
        <xdr:cNvPicPr/>
      </xdr:nvPicPr>
      <xdr:blipFill>
        <a:blip xmlns:r="http://schemas.openxmlformats.org/officeDocument/2006/relationships" r:embed="rId2" cstate="print">
          <a:biLevel thresh="50000"/>
          <a:alphaModFix amt="64000"/>
        </a:blip>
        <a:stretch>
          <a:fillRect/>
        </a:stretch>
      </xdr:blipFill>
      <xdr:spPr>
        <a:xfrm>
          <a:off x="0" y="4208925"/>
          <a:ext cx="9144000" cy="95760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25</xdr:row>
      <xdr:rowOff>160800</xdr:rowOff>
    </xdr:from>
    <xdr:ext cx="9144000" cy="957605"/>
    <xdr:pic>
      <xdr:nvPicPr>
        <xdr:cNvPr id="28" name="object 4">
          <a:extLst>
            <a:ext uri="{FF2B5EF4-FFF2-40B4-BE49-F238E27FC236}">
              <a16:creationId xmlns:a16="http://schemas.microsoft.com/office/drawing/2014/main" id="{417EFC9F-75A7-4775-930F-C5335887B155}"/>
            </a:ext>
          </a:extLst>
        </xdr:cNvPr>
        <xdr:cNvPicPr/>
      </xdr:nvPicPr>
      <xdr:blipFill>
        <a:blip xmlns:r="http://schemas.openxmlformats.org/officeDocument/2006/relationships" r:embed="rId3" cstate="print">
          <a:alphaModFix amt="25000"/>
        </a:blip>
        <a:stretch>
          <a:fillRect/>
        </a:stretch>
      </xdr:blipFill>
      <xdr:spPr>
        <a:xfrm>
          <a:off x="0" y="4208925"/>
          <a:ext cx="9144000" cy="95760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0</xdr:row>
      <xdr:rowOff>8340</xdr:rowOff>
    </xdr:from>
    <xdr:ext cx="4597044" cy="1188351"/>
    <xdr:pic>
      <xdr:nvPicPr>
        <xdr:cNvPr id="29" name="bg object 17">
          <a:extLst>
            <a:ext uri="{FF2B5EF4-FFF2-40B4-BE49-F238E27FC236}">
              <a16:creationId xmlns:a16="http://schemas.microsoft.com/office/drawing/2014/main" id="{FBA76D59-D643-4468-B766-7A4730586DF3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340"/>
          <a:ext cx="4597044" cy="1188351"/>
        </a:xfrm>
        <a:prstGeom prst="rect">
          <a:avLst/>
        </a:prstGeom>
      </xdr:spPr>
    </xdr:pic>
    <xdr:clientData/>
  </xdr:oneCellAnchor>
  <xdr:twoCellAnchor>
    <xdr:from>
      <xdr:col>0</xdr:col>
      <xdr:colOff>264486</xdr:colOff>
      <xdr:row>1</xdr:row>
      <xdr:rowOff>38524</xdr:rowOff>
    </xdr:from>
    <xdr:to>
      <xdr:col>5</xdr:col>
      <xdr:colOff>503246</xdr:colOff>
      <xdr:row>5</xdr:row>
      <xdr:rowOff>102024</xdr:rowOff>
    </xdr:to>
    <xdr:sp macro="" textlink="">
      <xdr:nvSpPr>
        <xdr:cNvPr id="30" name="object 2">
          <a:extLst>
            <a:ext uri="{FF2B5EF4-FFF2-40B4-BE49-F238E27FC236}">
              <a16:creationId xmlns:a16="http://schemas.microsoft.com/office/drawing/2014/main" id="{10A393DC-1274-4517-8D59-DD46B6C8D5C3}"/>
            </a:ext>
          </a:extLst>
        </xdr:cNvPr>
        <xdr:cNvSpPr txBox="1">
          <a:spLocks noGrp="1"/>
        </xdr:cNvSpPr>
      </xdr:nvSpPr>
      <xdr:spPr>
        <a:xfrm>
          <a:off x="264486" y="200449"/>
          <a:ext cx="3286760" cy="711200"/>
        </a:xfrm>
        <a:prstGeom prst="rect">
          <a:avLst/>
        </a:prstGeom>
      </xdr:spPr>
      <xdr:txBody>
        <a:bodyPr vert="horz" wrap="square" lIns="0" tIns="12700" rIns="0" bIns="0" rtlCol="0">
          <a:spAutoFit/>
        </a:bodyPr>
        <a:lstStyle>
          <a:lvl1pPr>
            <a:defRPr sz="1800" b="1" i="0">
              <a:solidFill>
                <a:srgbClr val="00914C"/>
              </a:solidFill>
              <a:latin typeface="Calibri"/>
              <a:ea typeface="+mj-ea"/>
              <a:cs typeface="Calibri"/>
            </a:defRPr>
          </a:lvl1pPr>
        </a:lstStyle>
        <a:p>
          <a:pPr marL="12700">
            <a:lnSpc>
              <a:spcPts val="3060"/>
            </a:lnSpc>
            <a:spcBef>
              <a:spcPts val="100"/>
            </a:spcBef>
          </a:pPr>
          <a:r>
            <a:rPr lang="pt-BR" sz="2600">
              <a:solidFill>
                <a:srgbClr val="FFFFFF"/>
              </a:solidFill>
            </a:rPr>
            <a:t>Planilha de Resultados</a:t>
          </a:r>
          <a:endParaRPr sz="2600"/>
        </a:p>
        <a:p>
          <a:pPr marL="12700">
            <a:lnSpc>
              <a:spcPts val="2340"/>
            </a:lnSpc>
          </a:pPr>
          <a:r>
            <a:rPr lang="pt-BR" sz="2000" b="0">
              <a:solidFill>
                <a:srgbClr val="FFFFFF"/>
              </a:solidFill>
              <a:latin typeface="Calibri"/>
              <a:cs typeface="Calibri"/>
            </a:rPr>
            <a:t>Consolidado</a:t>
          </a:r>
          <a:endParaRPr sz="2000">
            <a:latin typeface="Calibri"/>
            <a:cs typeface="Calibri"/>
          </a:endParaRPr>
        </a:p>
      </xdr:txBody>
    </xdr:sp>
    <xdr:clientData/>
  </xdr:twoCellAnchor>
  <xdr:oneCellAnchor>
    <xdr:from>
      <xdr:col>11</xdr:col>
      <xdr:colOff>418734</xdr:colOff>
      <xdr:row>27</xdr:row>
      <xdr:rowOff>149031</xdr:rowOff>
    </xdr:from>
    <xdr:ext cx="1749388" cy="316029"/>
    <xdr:pic>
      <xdr:nvPicPr>
        <xdr:cNvPr id="31" name="object 5">
          <a:extLst>
            <a:ext uri="{FF2B5EF4-FFF2-40B4-BE49-F238E27FC236}">
              <a16:creationId xmlns:a16="http://schemas.microsoft.com/office/drawing/2014/main" id="{066F35D8-46B1-4892-88D7-09D65431CAE2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124334" y="4521006"/>
          <a:ext cx="1749388" cy="316029"/>
        </a:xfrm>
        <a:prstGeom prst="rect">
          <a:avLst/>
        </a:prstGeom>
      </xdr:spPr>
    </xdr:pic>
    <xdr:clientData/>
  </xdr:oneCellAnchor>
  <xdr:twoCellAnchor>
    <xdr:from>
      <xdr:col>10</xdr:col>
      <xdr:colOff>273101</xdr:colOff>
      <xdr:row>29</xdr:row>
      <xdr:rowOff>29587</xdr:rowOff>
    </xdr:from>
    <xdr:to>
      <xdr:col>11</xdr:col>
      <xdr:colOff>109906</xdr:colOff>
      <xdr:row>29</xdr:row>
      <xdr:rowOff>132457</xdr:rowOff>
    </xdr:to>
    <xdr:sp macro="" textlink="">
      <xdr:nvSpPr>
        <xdr:cNvPr id="32" name="object 6">
          <a:extLst>
            <a:ext uri="{FF2B5EF4-FFF2-40B4-BE49-F238E27FC236}">
              <a16:creationId xmlns:a16="http://schemas.microsoft.com/office/drawing/2014/main" id="{4D748DC6-7221-4E68-BBB5-F84B166E3907}"/>
            </a:ext>
          </a:extLst>
        </xdr:cNvPr>
        <xdr:cNvSpPr/>
      </xdr:nvSpPr>
      <xdr:spPr>
        <a:xfrm>
          <a:off x="6369101" y="4725412"/>
          <a:ext cx="446405" cy="102870"/>
        </a:xfrm>
        <a:custGeom>
          <a:avLst/>
          <a:gdLst/>
          <a:ahLst/>
          <a:cxnLst/>
          <a:rect l="l" t="t" r="r" b="b"/>
          <a:pathLst>
            <a:path w="446404" h="102870">
              <a:moveTo>
                <a:pt x="445909" y="0"/>
              </a:moveTo>
              <a:lnTo>
                <a:pt x="87718" y="0"/>
              </a:lnTo>
              <a:lnTo>
                <a:pt x="0" y="102362"/>
              </a:lnTo>
              <a:lnTo>
                <a:pt x="360387" y="102362"/>
              </a:lnTo>
              <a:lnTo>
                <a:pt x="445909" y="0"/>
              </a:lnTo>
              <a:close/>
            </a:path>
          </a:pathLst>
        </a:custGeom>
        <a:solidFill>
          <a:srgbClr val="00914C"/>
        </a:solidFill>
      </xdr:spPr>
      <xdr:txBody>
        <a:bodyPr wrap="square" lIns="0" tIns="0" rIns="0" bIns="0" rtlCol="0"/>
        <a:lstStyle>
          <a:defPPr>
            <a:defRPr kern="0"/>
          </a:defPPr>
        </a:lstStyle>
        <a:p>
          <a:endParaRPr/>
        </a:p>
      </xdr:txBody>
    </xdr:sp>
    <xdr:clientData/>
  </xdr:twoCellAnchor>
  <xdr:twoCellAnchor>
    <xdr:from>
      <xdr:col>0</xdr:col>
      <xdr:colOff>0</xdr:colOff>
      <xdr:row>29</xdr:row>
      <xdr:rowOff>29587</xdr:rowOff>
    </xdr:from>
    <xdr:to>
      <xdr:col>10</xdr:col>
      <xdr:colOff>273685</xdr:colOff>
      <xdr:row>29</xdr:row>
      <xdr:rowOff>132457</xdr:rowOff>
    </xdr:to>
    <xdr:sp macro="" textlink="">
      <xdr:nvSpPr>
        <xdr:cNvPr id="33" name="object 7">
          <a:extLst>
            <a:ext uri="{FF2B5EF4-FFF2-40B4-BE49-F238E27FC236}">
              <a16:creationId xmlns:a16="http://schemas.microsoft.com/office/drawing/2014/main" id="{354CEB6E-9D2C-4F9F-B96E-03BDEA7B4E88}"/>
            </a:ext>
          </a:extLst>
        </xdr:cNvPr>
        <xdr:cNvSpPr/>
      </xdr:nvSpPr>
      <xdr:spPr>
        <a:xfrm>
          <a:off x="0" y="4725412"/>
          <a:ext cx="6369685" cy="102870"/>
        </a:xfrm>
        <a:custGeom>
          <a:avLst/>
          <a:gdLst/>
          <a:ahLst/>
          <a:cxnLst/>
          <a:rect l="l" t="t" r="r" b="b"/>
          <a:pathLst>
            <a:path w="6369685" h="102870">
              <a:moveTo>
                <a:pt x="6369100" y="0"/>
              </a:moveTo>
              <a:lnTo>
                <a:pt x="0" y="0"/>
              </a:lnTo>
              <a:lnTo>
                <a:pt x="0" y="102362"/>
              </a:lnTo>
              <a:lnTo>
                <a:pt x="6283579" y="102362"/>
              </a:lnTo>
              <a:lnTo>
                <a:pt x="6369100" y="0"/>
              </a:lnTo>
              <a:close/>
            </a:path>
          </a:pathLst>
        </a:custGeom>
        <a:solidFill>
          <a:srgbClr val="004880"/>
        </a:solidFill>
      </xdr:spPr>
      <xdr:txBody>
        <a:bodyPr wrap="square" lIns="0" tIns="0" rIns="0" bIns="0" rtlCol="0"/>
        <a:lstStyle>
          <a:defPPr>
            <a:defRPr kern="0"/>
          </a:defPPr>
        </a:lstStyle>
        <a:p>
          <a:endParaRPr/>
        </a:p>
      </xdr:txBody>
    </xdr:sp>
    <xdr:clientData/>
  </xdr:twoCellAnchor>
  <xdr:twoCellAnchor>
    <xdr:from>
      <xdr:col>7</xdr:col>
      <xdr:colOff>241295</xdr:colOff>
      <xdr:row>0</xdr:row>
      <xdr:rowOff>0</xdr:rowOff>
    </xdr:from>
    <xdr:to>
      <xdr:col>15</xdr:col>
      <xdr:colOff>630</xdr:colOff>
      <xdr:row>0</xdr:row>
      <xdr:rowOff>102870</xdr:rowOff>
    </xdr:to>
    <xdr:sp macro="" textlink="">
      <xdr:nvSpPr>
        <xdr:cNvPr id="34" name="object 8">
          <a:extLst>
            <a:ext uri="{FF2B5EF4-FFF2-40B4-BE49-F238E27FC236}">
              <a16:creationId xmlns:a16="http://schemas.microsoft.com/office/drawing/2014/main" id="{74A32054-D493-4D8A-9FE5-7233F6D71B5A}"/>
            </a:ext>
          </a:extLst>
        </xdr:cNvPr>
        <xdr:cNvSpPr/>
      </xdr:nvSpPr>
      <xdr:spPr>
        <a:xfrm>
          <a:off x="4508495" y="0"/>
          <a:ext cx="4635505" cy="102870"/>
        </a:xfrm>
        <a:custGeom>
          <a:avLst/>
          <a:gdLst/>
          <a:ahLst/>
          <a:cxnLst/>
          <a:rect l="l" t="t" r="r" b="b"/>
          <a:pathLst>
            <a:path w="4636134" h="102870">
              <a:moveTo>
                <a:pt x="4635512" y="0"/>
              </a:moveTo>
              <a:lnTo>
                <a:pt x="87731" y="0"/>
              </a:lnTo>
              <a:lnTo>
                <a:pt x="0" y="102362"/>
              </a:lnTo>
              <a:lnTo>
                <a:pt x="4635512" y="102362"/>
              </a:lnTo>
              <a:lnTo>
                <a:pt x="4635512" y="0"/>
              </a:lnTo>
              <a:close/>
            </a:path>
          </a:pathLst>
        </a:custGeom>
        <a:solidFill>
          <a:srgbClr val="00914C"/>
        </a:solidFill>
      </xdr:spPr>
      <xdr:txBody>
        <a:bodyPr wrap="square" lIns="0" tIns="0" rIns="0" bIns="0" rtlCol="0"/>
        <a:lstStyle>
          <a:defPPr>
            <a:defRPr kern="0"/>
          </a:defPPr>
        </a:lstStyle>
        <a:p>
          <a:endParaRPr/>
        </a:p>
      </xdr:txBody>
    </xdr:sp>
    <xdr:clientData/>
  </xdr:twoCellAnchor>
  <xdr:twoCellAnchor>
    <xdr:from>
      <xdr:col>0</xdr:col>
      <xdr:colOff>264480</xdr:colOff>
      <xdr:row>27</xdr:row>
      <xdr:rowOff>105837</xdr:rowOff>
    </xdr:from>
    <xdr:to>
      <xdr:col>2</xdr:col>
      <xdr:colOff>514654</xdr:colOff>
      <xdr:row>28</xdr:row>
      <xdr:rowOff>116429</xdr:rowOff>
    </xdr:to>
    <xdr:sp macro="" textlink="">
      <xdr:nvSpPr>
        <xdr:cNvPr id="35" name="object 9">
          <a:extLst>
            <a:ext uri="{FF2B5EF4-FFF2-40B4-BE49-F238E27FC236}">
              <a16:creationId xmlns:a16="http://schemas.microsoft.com/office/drawing/2014/main" id="{B54561A1-6EC8-4D47-8531-999B7FCF50FB}"/>
            </a:ext>
          </a:extLst>
        </xdr:cNvPr>
        <xdr:cNvSpPr txBox="1"/>
      </xdr:nvSpPr>
      <xdr:spPr>
        <a:xfrm>
          <a:off x="264480" y="4477812"/>
          <a:ext cx="1469374" cy="172517"/>
        </a:xfrm>
        <a:prstGeom prst="rect">
          <a:avLst/>
        </a:prstGeom>
      </xdr:spPr>
      <xdr:txBody>
        <a:bodyPr vert="horz" wrap="square" lIns="0" tIns="12700" rIns="0" bIns="0" rtlCol="0">
          <a:spAutoFit/>
        </a:bodyPr>
        <a:lstStyle>
          <a:defPPr>
            <a:defRPr kern="0"/>
          </a:def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pt-BR" sz="1000" b="1" spc="-10">
              <a:solidFill>
                <a:srgbClr val="FFFFFF"/>
              </a:solidFill>
              <a:latin typeface="Calibri"/>
              <a:cs typeface="Calibri"/>
            </a:rPr>
            <a:t>10</a:t>
          </a:r>
          <a:r>
            <a:rPr sz="1000" b="1" spc="-10">
              <a:solidFill>
                <a:srgbClr val="FFFFFF"/>
              </a:solidFill>
              <a:latin typeface="Calibri"/>
              <a:cs typeface="Calibri"/>
            </a:rPr>
            <a:t> </a:t>
          </a:r>
          <a:r>
            <a:rPr lang="pt-BR" sz="1000" b="1" spc="0">
              <a:solidFill>
                <a:srgbClr val="FFFFFF"/>
              </a:solidFill>
              <a:latin typeface="Calibri"/>
              <a:cs typeface="Calibri"/>
            </a:rPr>
            <a:t>AGOSTO</a:t>
          </a:r>
          <a:r>
            <a:rPr sz="1000" b="1" spc="-10">
              <a:solidFill>
                <a:srgbClr val="FFFFFF"/>
              </a:solidFill>
              <a:latin typeface="Calibri"/>
              <a:cs typeface="Calibri"/>
            </a:rPr>
            <a:t> </a:t>
          </a:r>
          <a:r>
            <a:rPr sz="1000" b="1">
              <a:solidFill>
                <a:srgbClr val="FFFFFF"/>
              </a:solidFill>
              <a:latin typeface="Calibri"/>
              <a:cs typeface="Calibri"/>
            </a:rPr>
            <a:t>DE</a:t>
          </a:r>
          <a:r>
            <a:rPr sz="1000" b="1" spc="-10">
              <a:solidFill>
                <a:srgbClr val="FFFFFF"/>
              </a:solidFill>
              <a:latin typeface="Calibri"/>
              <a:cs typeface="Calibri"/>
            </a:rPr>
            <a:t> </a:t>
          </a:r>
          <a:r>
            <a:rPr sz="1000" b="1" spc="-20">
              <a:solidFill>
                <a:srgbClr val="FFFFFF"/>
              </a:solidFill>
              <a:latin typeface="Calibri"/>
              <a:cs typeface="Calibri"/>
            </a:rPr>
            <a:t>202</a:t>
          </a:r>
          <a:r>
            <a:rPr lang="pt-BR" sz="1000" b="1" spc="-20">
              <a:solidFill>
                <a:srgbClr val="FFFFFF"/>
              </a:solidFill>
              <a:latin typeface="Calibri"/>
              <a:cs typeface="Calibri"/>
            </a:rPr>
            <a:t>6</a:t>
          </a:r>
          <a:endParaRPr sz="1000"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584948</xdr:colOff>
      <xdr:row>8</xdr:row>
      <xdr:rowOff>4238</xdr:rowOff>
    </xdr:from>
    <xdr:to>
      <xdr:col>14</xdr:col>
      <xdr:colOff>170176</xdr:colOff>
      <xdr:row>10</xdr:row>
      <xdr:rowOff>154669</xdr:rowOff>
    </xdr:to>
    <xdr:sp macro="" textlink="">
      <xdr:nvSpPr>
        <xdr:cNvPr id="36" name="Retângulo 3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0991AB-8F4E-49BD-815E-6D6A4DB8F952}"/>
            </a:ext>
          </a:extLst>
        </xdr:cNvPr>
        <xdr:cNvSpPr/>
      </xdr:nvSpPr>
      <xdr:spPr>
        <a:xfrm>
          <a:off x="4852148" y="1299638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5. Endividamento</a:t>
          </a:r>
        </a:p>
      </xdr:txBody>
    </xdr:sp>
    <xdr:clientData/>
  </xdr:twoCellAnchor>
  <xdr:twoCellAnchor>
    <xdr:from>
      <xdr:col>7</xdr:col>
      <xdr:colOff>584948</xdr:colOff>
      <xdr:row>12</xdr:row>
      <xdr:rowOff>142302</xdr:rowOff>
    </xdr:from>
    <xdr:to>
      <xdr:col>14</xdr:col>
      <xdr:colOff>170176</xdr:colOff>
      <xdr:row>15</xdr:row>
      <xdr:rowOff>130808</xdr:rowOff>
    </xdr:to>
    <xdr:sp macro="" textlink="">
      <xdr:nvSpPr>
        <xdr:cNvPr id="37" name="Retângulo 3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D5604A-52B5-446A-B185-E0049CF6D52E}"/>
            </a:ext>
          </a:extLst>
        </xdr:cNvPr>
        <xdr:cNvSpPr/>
      </xdr:nvSpPr>
      <xdr:spPr>
        <a:xfrm>
          <a:off x="4852148" y="2085402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6. Demonstração do Resultado</a:t>
          </a:r>
        </a:p>
      </xdr:txBody>
    </xdr:sp>
    <xdr:clientData/>
  </xdr:twoCellAnchor>
  <xdr:twoCellAnchor>
    <xdr:from>
      <xdr:col>7</xdr:col>
      <xdr:colOff>584948</xdr:colOff>
      <xdr:row>17</xdr:row>
      <xdr:rowOff>118441</xdr:rowOff>
    </xdr:from>
    <xdr:to>
      <xdr:col>14</xdr:col>
      <xdr:colOff>170176</xdr:colOff>
      <xdr:row>20</xdr:row>
      <xdr:rowOff>106947</xdr:rowOff>
    </xdr:to>
    <xdr:sp macro="" textlink="">
      <xdr:nvSpPr>
        <xdr:cNvPr id="38" name="Retângulo 3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D0CAFBA-7714-42A8-B2F8-D5D7553B8ACF}"/>
            </a:ext>
          </a:extLst>
        </xdr:cNvPr>
        <xdr:cNvSpPr/>
      </xdr:nvSpPr>
      <xdr:spPr>
        <a:xfrm>
          <a:off x="4852148" y="2871166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7. Balanço Patrimonial</a:t>
          </a:r>
        </a:p>
      </xdr:txBody>
    </xdr:sp>
    <xdr:clientData/>
  </xdr:twoCellAnchor>
  <xdr:twoCellAnchor>
    <xdr:from>
      <xdr:col>0</xdr:col>
      <xdr:colOff>468283</xdr:colOff>
      <xdr:row>8</xdr:row>
      <xdr:rowOff>4238</xdr:rowOff>
    </xdr:from>
    <xdr:to>
      <xdr:col>7</xdr:col>
      <xdr:colOff>53511</xdr:colOff>
      <xdr:row>10</xdr:row>
      <xdr:rowOff>154669</xdr:rowOff>
    </xdr:to>
    <xdr:sp macro="" textlink="">
      <xdr:nvSpPr>
        <xdr:cNvPr id="39" name="Retângulo 3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45218D-DFEB-44E0-A2BF-276C07873D69}"/>
            </a:ext>
          </a:extLst>
        </xdr:cNvPr>
        <xdr:cNvSpPr/>
      </xdr:nvSpPr>
      <xdr:spPr>
        <a:xfrm>
          <a:off x="468283" y="1299638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1. Safra</a:t>
          </a:r>
        </a:p>
      </xdr:txBody>
    </xdr:sp>
    <xdr:clientData/>
  </xdr:twoCellAnchor>
  <xdr:twoCellAnchor>
    <xdr:from>
      <xdr:col>7</xdr:col>
      <xdr:colOff>584948</xdr:colOff>
      <xdr:row>22</xdr:row>
      <xdr:rowOff>94581</xdr:rowOff>
    </xdr:from>
    <xdr:to>
      <xdr:col>14</xdr:col>
      <xdr:colOff>170176</xdr:colOff>
      <xdr:row>25</xdr:row>
      <xdr:rowOff>83087</xdr:rowOff>
    </xdr:to>
    <xdr:sp macro="" textlink="">
      <xdr:nvSpPr>
        <xdr:cNvPr id="40" name="Retângulo 3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548EF00-C7FA-4F20-9745-57D4F0C6D37A}"/>
            </a:ext>
          </a:extLst>
        </xdr:cNvPr>
        <xdr:cNvSpPr/>
      </xdr:nvSpPr>
      <xdr:spPr>
        <a:xfrm>
          <a:off x="4852148" y="3656931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8. Fluxo</a:t>
          </a:r>
          <a:r>
            <a:rPr lang="pt-BR" sz="1600" b="1" baseline="0">
              <a:solidFill>
                <a:schemeClr val="bg1"/>
              </a:solidFill>
              <a:latin typeface="Century Gothic" panose="020B0502020202020204" pitchFamily="34" charset="0"/>
            </a:rPr>
            <a:t> de Caixa</a:t>
          </a:r>
          <a:endParaRPr lang="pt-BR" sz="16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0</xdr:col>
      <xdr:colOff>468283</xdr:colOff>
      <xdr:row>22</xdr:row>
      <xdr:rowOff>95250</xdr:rowOff>
    </xdr:from>
    <xdr:to>
      <xdr:col>7</xdr:col>
      <xdr:colOff>53511</xdr:colOff>
      <xdr:row>25</xdr:row>
      <xdr:rowOff>83756</xdr:rowOff>
    </xdr:to>
    <xdr:sp macro="" textlink="">
      <xdr:nvSpPr>
        <xdr:cNvPr id="41" name="Retângulo 4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ABC6C2F-DAEC-4D25-AC52-8A8A9F117C48}"/>
            </a:ext>
          </a:extLst>
        </xdr:cNvPr>
        <xdr:cNvSpPr/>
      </xdr:nvSpPr>
      <xdr:spPr>
        <a:xfrm>
          <a:off x="468283" y="3657600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4.</a:t>
          </a:r>
          <a:r>
            <a:rPr lang="pt-BR" sz="1600" b="1" baseline="0">
              <a:solidFill>
                <a:schemeClr val="bg1"/>
              </a:solidFill>
              <a:latin typeface="Century Gothic" panose="020B0502020202020204" pitchFamily="34" charset="0"/>
            </a:rPr>
            <a:t> Capex</a:t>
          </a:r>
          <a:endParaRPr lang="pt-BR" sz="16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0</xdr:col>
      <xdr:colOff>468283</xdr:colOff>
      <xdr:row>12</xdr:row>
      <xdr:rowOff>142525</xdr:rowOff>
    </xdr:from>
    <xdr:to>
      <xdr:col>7</xdr:col>
      <xdr:colOff>53511</xdr:colOff>
      <xdr:row>15</xdr:row>
      <xdr:rowOff>131031</xdr:rowOff>
    </xdr:to>
    <xdr:sp macro="" textlink="">
      <xdr:nvSpPr>
        <xdr:cNvPr id="42" name="Retângulo 4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1A1F64C-D933-474A-B6D6-CB8AF0CDE149}"/>
            </a:ext>
          </a:extLst>
        </xdr:cNvPr>
        <xdr:cNvSpPr/>
      </xdr:nvSpPr>
      <xdr:spPr>
        <a:xfrm>
          <a:off x="468283" y="2085625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2. Performance</a:t>
          </a:r>
        </a:p>
      </xdr:txBody>
    </xdr:sp>
    <xdr:clientData/>
  </xdr:twoCellAnchor>
  <xdr:twoCellAnchor>
    <xdr:from>
      <xdr:col>0</xdr:col>
      <xdr:colOff>468283</xdr:colOff>
      <xdr:row>17</xdr:row>
      <xdr:rowOff>118887</xdr:rowOff>
    </xdr:from>
    <xdr:to>
      <xdr:col>7</xdr:col>
      <xdr:colOff>53511</xdr:colOff>
      <xdr:row>20</xdr:row>
      <xdr:rowOff>107393</xdr:rowOff>
    </xdr:to>
    <xdr:sp macro="" textlink="">
      <xdr:nvSpPr>
        <xdr:cNvPr id="43" name="Retângulo 4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D586398-A933-4365-B458-F1E0619D84BA}"/>
            </a:ext>
          </a:extLst>
        </xdr:cNvPr>
        <xdr:cNvSpPr/>
      </xdr:nvSpPr>
      <xdr:spPr>
        <a:xfrm>
          <a:off x="468283" y="2871612"/>
          <a:ext cx="3852428" cy="474281"/>
        </a:xfrm>
        <a:prstGeom prst="rect">
          <a:avLst/>
        </a:prstGeom>
        <a:noFill/>
        <a:ln>
          <a:noFill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429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6858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0287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3716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7145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0574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4003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743200" algn="l" defTabSz="685800" rtl="0" eaLnBrk="1" latinLnBrk="0" hangingPunct="1">
            <a:defRPr sz="14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3.</a:t>
          </a:r>
          <a:r>
            <a:rPr lang="pt-BR" sz="1600" b="1" baseline="0">
              <a:solidFill>
                <a:schemeClr val="bg1"/>
              </a:solidFill>
              <a:latin typeface="Century Gothic" panose="020B0502020202020204" pitchFamily="34" charset="0"/>
            </a:rPr>
            <a:t> CPV</a:t>
          </a:r>
          <a:endParaRPr lang="pt-BR" sz="16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7A6A8CD-25CE-41B7-B269-AA32A360D8B6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6" name="Imagem 2" descr="São-Martinho_logo_baixa.jpg">
            <a:extLst>
              <a:ext uri="{FF2B5EF4-FFF2-40B4-BE49-F238E27FC236}">
                <a16:creationId xmlns:a16="http://schemas.microsoft.com/office/drawing/2014/main" id="{06279990-888C-412A-9228-8CEC414D24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3B2DEC0-4F12-46EA-B115-5858ED8F2EEA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BCEA662-2110-42EE-8176-2A4D7627B816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6" name="Imagem 2" descr="São-Martinho_logo_baixa.jpg">
            <a:extLst>
              <a:ext uri="{FF2B5EF4-FFF2-40B4-BE49-F238E27FC236}">
                <a16:creationId xmlns:a16="http://schemas.microsoft.com/office/drawing/2014/main" id="{D6291025-6483-4F49-9884-5D01765935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A56E293-C9D7-4B36-B906-242DB90A3951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73D6C6CA-1326-4524-AE19-91AF42B5CA42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5" name="Imagem 2" descr="São-Martinho_logo_baixa.jpg">
            <a:extLst>
              <a:ext uri="{FF2B5EF4-FFF2-40B4-BE49-F238E27FC236}">
                <a16:creationId xmlns:a16="http://schemas.microsoft.com/office/drawing/2014/main" id="{F17D682F-F2B2-4F63-8A58-BF3835AC9E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1D7C664-1CD0-4664-B226-46A4C873B81F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8031</xdr:rowOff>
    </xdr:from>
    <xdr:to>
      <xdr:col>0</xdr:col>
      <xdr:colOff>3974292</xdr:colOff>
      <xdr:row>4</xdr:row>
      <xdr:rowOff>112059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695AD18-68D1-4C79-8572-BDEFABC829E5}"/>
            </a:ext>
          </a:extLst>
        </xdr:cNvPr>
        <xdr:cNvGrpSpPr/>
      </xdr:nvGrpSpPr>
      <xdr:grpSpPr>
        <a:xfrm>
          <a:off x="151841" y="174719"/>
          <a:ext cx="3822451" cy="604090"/>
          <a:chOff x="151841" y="179294"/>
          <a:chExt cx="3819276" cy="605118"/>
        </a:xfrm>
      </xdr:grpSpPr>
      <xdr:pic>
        <xdr:nvPicPr>
          <xdr:cNvPr id="3" name="Imagem 2" descr="São-Martinho_logo_baixa.jpg">
            <a:extLst>
              <a:ext uri="{FF2B5EF4-FFF2-40B4-BE49-F238E27FC236}">
                <a16:creationId xmlns:a16="http://schemas.microsoft.com/office/drawing/2014/main" id="{587AC8B2-295B-4156-A358-5C42280982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50FDF52-DD3D-40EE-A68A-94FA6F96AD4C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8D996A49-93A4-4500-BC4C-809FF85F462B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5" name="Imagem 2" descr="São-Martinho_logo_baixa.jpg">
            <a:extLst>
              <a:ext uri="{FF2B5EF4-FFF2-40B4-BE49-F238E27FC236}">
                <a16:creationId xmlns:a16="http://schemas.microsoft.com/office/drawing/2014/main" id="{0EDB1C6F-9446-438C-90D8-55721F3516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5323F73-B1BC-4713-B3A2-60B6D1474F0B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D62DFFD-E3F1-4335-B480-977B6EDD7593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7" name="Imagem 2" descr="São-Martinho_logo_baixa.jpg">
            <a:extLst>
              <a:ext uri="{FF2B5EF4-FFF2-40B4-BE49-F238E27FC236}">
                <a16:creationId xmlns:a16="http://schemas.microsoft.com/office/drawing/2014/main" id="{4233E273-3BBE-4460-989A-E405B1A592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0BF3D4C-083B-477B-82F1-7C2D68548EDA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A2DD4495-DCEC-42C2-A17B-BDB8B0B386E9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15" name="Imagem 2" descr="São-Martinho_logo_baixa.jpg">
            <a:extLst>
              <a:ext uri="{FF2B5EF4-FFF2-40B4-BE49-F238E27FC236}">
                <a16:creationId xmlns:a16="http://schemas.microsoft.com/office/drawing/2014/main" id="{B7590F9E-788A-4327-A7FC-ABFC3F87AF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0BD00CA-7E4E-4261-97BC-EEDBAC92A49E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151841</xdr:colOff>
      <xdr:row>1</xdr:row>
      <xdr:rowOff>11206</xdr:rowOff>
    </xdr:from>
    <xdr:to>
      <xdr:col>0</xdr:col>
      <xdr:colOff>3971117</xdr:colOff>
      <xdr:row>4</xdr:row>
      <xdr:rowOff>112059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251058A9-9A64-4C0C-BE6A-F517FB32262D}"/>
            </a:ext>
          </a:extLst>
        </xdr:cNvPr>
        <xdr:cNvGrpSpPr/>
      </xdr:nvGrpSpPr>
      <xdr:grpSpPr>
        <a:xfrm>
          <a:off x="151841" y="177894"/>
          <a:ext cx="3819276" cy="600915"/>
          <a:chOff x="151841" y="179294"/>
          <a:chExt cx="3819276" cy="605118"/>
        </a:xfrm>
      </xdr:grpSpPr>
      <xdr:pic>
        <xdr:nvPicPr>
          <xdr:cNvPr id="2" name="Imagem 2" descr="São-Martinho_logo_baixa.jpg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41" y="261657"/>
            <a:ext cx="2458571" cy="440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etângulo Arredondad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2891117" y="179294"/>
            <a:ext cx="1080000" cy="605118"/>
          </a:xfrm>
          <a:prstGeom prst="roundRect">
            <a:avLst/>
          </a:prstGeom>
          <a:solidFill>
            <a:schemeClr val="tx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latin typeface="Century Gothic" panose="020B0502020202020204" pitchFamily="34" charset="0"/>
              </a:rPr>
              <a:t>Capa</a:t>
            </a:r>
            <a:endParaRPr lang="pt-BR" sz="1800" b="1">
              <a:latin typeface="Century Gothic" panose="020B0502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36AD-EB6D-45C8-86C9-FC3D1F965D43}">
  <dimension ref="A1:O31"/>
  <sheetViews>
    <sheetView tabSelected="1" zoomScaleNormal="100" workbookViewId="0"/>
  </sheetViews>
  <sheetFormatPr defaultColWidth="0" defaultRowHeight="12.75" zeroHeight="1"/>
  <cols>
    <col min="1" max="15" width="9.140625" style="23" customWidth="1"/>
    <col min="16" max="16384" width="9.140625" style="23" hidden="1"/>
  </cols>
  <sheetData>
    <row r="1" s="23" customFormat="1"/>
    <row r="2" s="23" customFormat="1"/>
    <row r="3" s="23" customFormat="1"/>
    <row r="4" s="23" customFormat="1"/>
    <row r="5" s="23" customFormat="1"/>
    <row r="6" s="23" customFormat="1"/>
    <row r="7" s="23" customFormat="1"/>
    <row r="8" s="23" customFormat="1"/>
    <row r="9" s="23" customFormat="1"/>
    <row r="10" s="23" customFormat="1"/>
    <row r="11" s="23" customFormat="1"/>
    <row r="12" s="23" customFormat="1"/>
    <row r="13" s="23" customFormat="1"/>
    <row r="14" s="23" customFormat="1"/>
    <row r="15" s="23" customFormat="1"/>
    <row r="16" s="23" customFormat="1"/>
    <row r="17" s="23" customFormat="1"/>
    <row r="18" s="23" customFormat="1"/>
    <row r="19" s="23" customFormat="1"/>
    <row r="20" s="23" customFormat="1"/>
    <row r="21" s="23" customFormat="1"/>
    <row r="22" s="23" customFormat="1"/>
    <row r="23" s="23" customFormat="1"/>
    <row r="24" s="23" customFormat="1"/>
    <row r="25" s="23" customFormat="1"/>
    <row r="26" s="23" customFormat="1"/>
    <row r="27" s="23" customFormat="1"/>
    <row r="28" s="23" customFormat="1"/>
    <row r="29" s="23" customFormat="1"/>
    <row r="30" s="23" customFormat="1"/>
    <row r="31" s="23" customFormat="1"/>
  </sheetData>
  <pageMargins left="0.511811024" right="0.511811024" top="0.78740157499999996" bottom="0.78740157499999996" header="0.31496062000000002" footer="0.31496062000000002"/>
  <customProperties>
    <customPr name="EpmWorksheetKeyString_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BF53"/>
  <sheetViews>
    <sheetView showGridLines="0" zoomScale="80" zoomScaleNormal="80" workbookViewId="0">
      <pane xSplit="1" topLeftCell="B1" activePane="topRight" state="frozen"/>
      <selection pane="topRight" activeCell="B25" sqref="B25"/>
    </sheetView>
  </sheetViews>
  <sheetFormatPr defaultColWidth="14.28515625" defaultRowHeight="13.5"/>
  <cols>
    <col min="1" max="1" width="65.7109375" style="2" customWidth="1"/>
    <col min="2" max="6" width="14.28515625" style="2" customWidth="1"/>
    <col min="7" max="23" width="14.28515625" style="2"/>
    <col min="24" max="51" width="14.28515625" style="1"/>
    <col min="52" max="16384" width="14.28515625" style="2"/>
  </cols>
  <sheetData>
    <row r="6" spans="1:58" ht="14.25" thickBot="1"/>
    <row r="7" spans="1:58" s="87" customFormat="1" ht="15.75">
      <c r="A7" s="45" t="s">
        <v>183</v>
      </c>
      <c r="B7" s="129" t="s">
        <v>394</v>
      </c>
      <c r="C7" s="36" t="s">
        <v>371</v>
      </c>
      <c r="D7" s="36" t="s">
        <v>368</v>
      </c>
      <c r="E7" s="36" t="s">
        <v>364</v>
      </c>
      <c r="F7" s="36" t="s">
        <v>362</v>
      </c>
      <c r="G7" s="36" t="s">
        <v>359</v>
      </c>
      <c r="H7" s="36" t="s">
        <v>350</v>
      </c>
      <c r="I7" s="36" t="s">
        <v>345</v>
      </c>
      <c r="J7" s="36" t="s">
        <v>340</v>
      </c>
      <c r="K7" s="36" t="s">
        <v>333</v>
      </c>
      <c r="L7" s="36" t="s">
        <v>331</v>
      </c>
      <c r="M7" s="36" t="s">
        <v>326</v>
      </c>
      <c r="N7" s="36" t="s">
        <v>296</v>
      </c>
      <c r="O7" s="36" t="s">
        <v>288</v>
      </c>
      <c r="P7" s="36" t="s">
        <v>285</v>
      </c>
      <c r="Q7" s="36" t="s">
        <v>278</v>
      </c>
      <c r="R7" s="36" t="s">
        <v>298</v>
      </c>
      <c r="S7" s="36" t="s">
        <v>269</v>
      </c>
      <c r="T7" s="36" t="s">
        <v>266</v>
      </c>
      <c r="U7" s="36" t="s">
        <v>264</v>
      </c>
      <c r="V7" s="36" t="s">
        <v>297</v>
      </c>
      <c r="W7" s="36" t="s">
        <v>260</v>
      </c>
      <c r="X7" s="36" t="s">
        <v>255</v>
      </c>
      <c r="Y7" s="36" t="s">
        <v>241</v>
      </c>
      <c r="Z7" s="36" t="s">
        <v>299</v>
      </c>
      <c r="AA7" s="36" t="s">
        <v>219</v>
      </c>
      <c r="AB7" s="36" t="s">
        <v>214</v>
      </c>
      <c r="AC7" s="36" t="s">
        <v>211</v>
      </c>
      <c r="AD7" s="36" t="s">
        <v>300</v>
      </c>
      <c r="AE7" s="36" t="s">
        <v>198</v>
      </c>
      <c r="AF7" s="36" t="s">
        <v>186</v>
      </c>
      <c r="AG7" s="36" t="s">
        <v>81</v>
      </c>
      <c r="AH7" s="36" t="s">
        <v>301</v>
      </c>
      <c r="AI7" s="36" t="s">
        <v>130</v>
      </c>
      <c r="AJ7" s="36" t="s">
        <v>131</v>
      </c>
      <c r="AK7" s="36" t="s">
        <v>132</v>
      </c>
      <c r="AL7" s="36" t="s">
        <v>302</v>
      </c>
      <c r="AM7" s="36" t="s">
        <v>133</v>
      </c>
      <c r="AN7" s="36" t="s">
        <v>134</v>
      </c>
      <c r="AO7" s="36" t="s">
        <v>135</v>
      </c>
      <c r="AP7" s="36" t="s">
        <v>303</v>
      </c>
      <c r="AQ7" s="36" t="s">
        <v>136</v>
      </c>
      <c r="AR7" s="36" t="s">
        <v>137</v>
      </c>
      <c r="AS7" s="36" t="s">
        <v>138</v>
      </c>
      <c r="AT7" s="36" t="s">
        <v>304</v>
      </c>
      <c r="AU7" s="36" t="s">
        <v>139</v>
      </c>
      <c r="AV7" s="36" t="s">
        <v>140</v>
      </c>
      <c r="AW7" s="36" t="s">
        <v>141</v>
      </c>
      <c r="AX7" s="36" t="s">
        <v>305</v>
      </c>
      <c r="AY7" s="36" t="s">
        <v>142</v>
      </c>
      <c r="AZ7" s="36" t="s">
        <v>143</v>
      </c>
      <c r="BA7" s="36" t="s">
        <v>144</v>
      </c>
      <c r="BB7" s="36" t="s">
        <v>306</v>
      </c>
      <c r="BC7" s="36" t="s">
        <v>145</v>
      </c>
      <c r="BD7" s="36" t="s">
        <v>146</v>
      </c>
      <c r="BE7" s="36" t="s">
        <v>147</v>
      </c>
      <c r="BF7" s="36" t="s">
        <v>307</v>
      </c>
    </row>
    <row r="8" spans="1:58" ht="3.75" customHeight="1">
      <c r="A8" s="8"/>
      <c r="B8" s="130"/>
      <c r="C8" s="87"/>
      <c r="D8" s="87"/>
      <c r="E8" s="87"/>
      <c r="F8" s="87"/>
      <c r="AZ8" s="1"/>
      <c r="BA8" s="1"/>
      <c r="BB8" s="1"/>
      <c r="BC8" s="1"/>
    </row>
    <row r="9" spans="1:58" s="88" customFormat="1" ht="15" hidden="1">
      <c r="A9" s="46"/>
      <c r="B9" s="131"/>
      <c r="C9" s="2"/>
      <c r="D9" s="2"/>
      <c r="E9" s="2"/>
      <c r="F9" s="2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</row>
    <row r="10" spans="1:58" s="89" customFormat="1" ht="14.25">
      <c r="A10" s="47" t="s">
        <v>290</v>
      </c>
      <c r="B10" s="132">
        <v>1144.388206189024</v>
      </c>
      <c r="C10" s="121">
        <v>3429.4133359093348</v>
      </c>
      <c r="D10" s="121">
        <v>3325.9561108664029</v>
      </c>
      <c r="E10" s="121">
        <v>2622.7866263865722</v>
      </c>
      <c r="F10" s="121">
        <v>1097.3740228103879</v>
      </c>
      <c r="G10" s="121">
        <v>3476.4175303704915</v>
      </c>
      <c r="H10" s="121">
        <v>3398.0507683980363</v>
      </c>
      <c r="I10" s="104">
        <f>SUM(I11:I12)</f>
        <v>2731.7031803365321</v>
      </c>
      <c r="J10" s="104">
        <f>SUM(J11:J12)</f>
        <v>1231.4959579410088</v>
      </c>
      <c r="K10" s="104">
        <f>SUM(K11:K12)</f>
        <v>3422.9664863020262</v>
      </c>
      <c r="L10" s="104">
        <f>SUM(L11:L12)</f>
        <v>3381.7049063395361</v>
      </c>
      <c r="M10" s="104">
        <v>2549.4396114083152</v>
      </c>
      <c r="N10" s="104">
        <v>1015.9019351414045</v>
      </c>
      <c r="O10" s="104">
        <v>2803.4571382063787</v>
      </c>
      <c r="P10" s="104">
        <v>2803.4571382063787</v>
      </c>
      <c r="Q10" s="104">
        <v>2336.1333800837001</v>
      </c>
      <c r="R10" s="104">
        <v>990.58604158429989</v>
      </c>
      <c r="S10" s="104">
        <v>2919.6460324420095</v>
      </c>
      <c r="T10" s="104">
        <v>2919.6460324420095</v>
      </c>
      <c r="U10" s="104">
        <v>2685.7718851957998</v>
      </c>
      <c r="V10" s="104">
        <v>1177.622244465</v>
      </c>
      <c r="W10" s="104">
        <v>3281.7801755491996</v>
      </c>
      <c r="X10" s="104">
        <v>3281.7801755491996</v>
      </c>
      <c r="Y10" s="104">
        <v>2890.6082840935997</v>
      </c>
      <c r="Z10" s="104">
        <v>1314.2613183446999</v>
      </c>
      <c r="AA10" s="104">
        <v>3155.4043669687994</v>
      </c>
      <c r="AB10" s="104">
        <v>3155.4043669687994</v>
      </c>
      <c r="AC10" s="104">
        <v>2587.1586515999998</v>
      </c>
      <c r="AD10" s="104">
        <v>1109.361957395</v>
      </c>
      <c r="AE10" s="104">
        <v>2907.8004123442361</v>
      </c>
      <c r="AF10" s="104">
        <v>2907.8004123442361</v>
      </c>
      <c r="AG10" s="104">
        <v>2620</v>
      </c>
      <c r="AH10" s="104">
        <v>1254</v>
      </c>
      <c r="AI10" s="104">
        <v>3104</v>
      </c>
      <c r="AJ10" s="104">
        <v>3104</v>
      </c>
      <c r="AK10" s="104">
        <v>2574</v>
      </c>
      <c r="AL10" s="104">
        <v>1092</v>
      </c>
      <c r="AM10" s="104">
        <v>2513</v>
      </c>
      <c r="AN10" s="104">
        <v>2512</v>
      </c>
      <c r="AO10" s="104">
        <v>2135</v>
      </c>
      <c r="AP10" s="104">
        <v>1002</v>
      </c>
      <c r="AQ10" s="104">
        <v>2581</v>
      </c>
      <c r="AR10" s="104">
        <v>2581</v>
      </c>
      <c r="AS10" s="104">
        <v>1957</v>
      </c>
      <c r="AT10" s="104">
        <v>880</v>
      </c>
      <c r="AU10" s="104">
        <v>2650</v>
      </c>
      <c r="AV10" s="104">
        <v>2650</v>
      </c>
      <c r="AW10" s="104">
        <v>2138</v>
      </c>
      <c r="AX10" s="104">
        <v>840</v>
      </c>
      <c r="AY10" s="104">
        <v>2135</v>
      </c>
      <c r="AZ10" s="104">
        <v>2135</v>
      </c>
      <c r="BA10" s="104">
        <v>1595</v>
      </c>
      <c r="BB10" s="104">
        <v>704</v>
      </c>
      <c r="BC10" s="104">
        <v>1793</v>
      </c>
      <c r="BD10" s="104">
        <v>1793</v>
      </c>
      <c r="BE10" s="104">
        <v>1232</v>
      </c>
      <c r="BF10" s="104">
        <v>357</v>
      </c>
    </row>
    <row r="11" spans="1:58">
      <c r="A11" s="48" t="s">
        <v>310</v>
      </c>
      <c r="B11" s="133">
        <v>1041.3832970409699</v>
      </c>
      <c r="C11" s="122">
        <v>3044.8433449979102</v>
      </c>
      <c r="D11" s="122">
        <v>3020.826909419884</v>
      </c>
      <c r="E11" s="122">
        <v>2419.1445471730531</v>
      </c>
      <c r="F11" s="122">
        <v>998.39207966443587</v>
      </c>
      <c r="G11" s="122">
        <v>3105.6130161567307</v>
      </c>
      <c r="H11" s="122">
        <v>3105.7051628401887</v>
      </c>
      <c r="I11" s="7">
        <v>2540.3867940646383</v>
      </c>
      <c r="J11" s="7">
        <v>1142.8128298740698</v>
      </c>
      <c r="K11" s="7">
        <v>3155.071298130636</v>
      </c>
      <c r="L11" s="7">
        <v>3155.071298130636</v>
      </c>
      <c r="M11" s="7">
        <v>2408.4468531994153</v>
      </c>
      <c r="N11" s="7">
        <v>952.47559754140445</v>
      </c>
      <c r="O11" s="7">
        <v>2803.4571382063787</v>
      </c>
      <c r="P11" s="7">
        <v>2803.4571382063787</v>
      </c>
      <c r="Q11" s="7">
        <v>2336.1333800837001</v>
      </c>
      <c r="R11" s="7">
        <v>990.58604158429989</v>
      </c>
      <c r="S11" s="7">
        <v>2919.6460324420095</v>
      </c>
      <c r="T11" s="7">
        <v>2919.6460324420095</v>
      </c>
      <c r="U11" s="7">
        <v>2685.7718851957998</v>
      </c>
      <c r="V11" s="7">
        <v>1177.622244465</v>
      </c>
      <c r="W11" s="7">
        <v>3281.7801755491996</v>
      </c>
      <c r="X11" s="7">
        <v>3281.7801755491996</v>
      </c>
      <c r="Y11" s="7">
        <v>2890.6082840935997</v>
      </c>
      <c r="Z11" s="7">
        <v>1314.2613183446999</v>
      </c>
      <c r="AA11" s="7">
        <v>3155.4043669687994</v>
      </c>
      <c r="AB11" s="7">
        <v>3155.4043669687994</v>
      </c>
      <c r="AC11" s="7">
        <v>2587.1586515999998</v>
      </c>
      <c r="AD11" s="7">
        <v>1109.361957395</v>
      </c>
      <c r="AE11" s="7">
        <v>2907.8004123442361</v>
      </c>
      <c r="AF11" s="7">
        <v>2907.8004123442361</v>
      </c>
      <c r="AG11" s="7">
        <v>2620</v>
      </c>
      <c r="AH11" s="7">
        <v>1254</v>
      </c>
      <c r="AI11" s="7">
        <v>3104</v>
      </c>
      <c r="AJ11" s="7">
        <v>3104</v>
      </c>
      <c r="AK11" s="7">
        <v>2574</v>
      </c>
      <c r="AL11" s="7">
        <v>1092</v>
      </c>
      <c r="AM11" s="7">
        <v>2513</v>
      </c>
      <c r="AN11" s="7">
        <v>2512</v>
      </c>
      <c r="AO11" s="7">
        <v>2135</v>
      </c>
      <c r="AP11" s="7">
        <v>1002</v>
      </c>
      <c r="AQ11" s="7">
        <v>2581</v>
      </c>
      <c r="AR11" s="7">
        <v>2581</v>
      </c>
      <c r="AS11" s="7">
        <v>1957</v>
      </c>
      <c r="AT11" s="7">
        <v>880</v>
      </c>
      <c r="AU11" s="7">
        <v>2650</v>
      </c>
      <c r="AV11" s="7">
        <v>2650</v>
      </c>
      <c r="AW11" s="7">
        <v>2138</v>
      </c>
      <c r="AX11" s="7">
        <v>840</v>
      </c>
      <c r="AY11" s="7">
        <v>2135</v>
      </c>
      <c r="AZ11" s="7">
        <v>2135</v>
      </c>
      <c r="BA11" s="7">
        <v>1595</v>
      </c>
      <c r="BB11" s="7">
        <v>704</v>
      </c>
      <c r="BC11" s="7">
        <v>1793</v>
      </c>
      <c r="BD11" s="7">
        <v>1793</v>
      </c>
      <c r="BE11" s="7">
        <v>1232</v>
      </c>
      <c r="BF11" s="7">
        <v>357</v>
      </c>
    </row>
    <row r="12" spans="1:58">
      <c r="A12" s="48" t="s">
        <v>311</v>
      </c>
      <c r="B12" s="133">
        <v>103.00490914805407</v>
      </c>
      <c r="C12" s="122">
        <v>384.56999091142478</v>
      </c>
      <c r="D12" s="122">
        <v>305.12920144651889</v>
      </c>
      <c r="E12" s="122">
        <v>203.64207921351894</v>
      </c>
      <c r="F12" s="122">
        <v>98.98194314595213</v>
      </c>
      <c r="G12" s="122">
        <v>370.80451421376051</v>
      </c>
      <c r="H12" s="122">
        <v>292.34560555784759</v>
      </c>
      <c r="I12" s="44">
        <v>191.31638627189375</v>
      </c>
      <c r="J12" s="44">
        <v>88.68312806693902</v>
      </c>
      <c r="K12" s="44">
        <v>267.89518817139037</v>
      </c>
      <c r="L12" s="44">
        <v>226.63360820890003</v>
      </c>
      <c r="M12" s="44">
        <v>140.99275820890006</v>
      </c>
      <c r="N12" s="44">
        <v>63.426337600000011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</row>
    <row r="13" spans="1:58" ht="3.75" customHeight="1">
      <c r="A13" s="8"/>
      <c r="B13" s="133"/>
      <c r="C13" s="122"/>
      <c r="D13" s="122"/>
      <c r="E13" s="122"/>
      <c r="F13" s="122"/>
      <c r="G13" s="122"/>
      <c r="H13" s="122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</row>
    <row r="14" spans="1:58" s="89" customFormat="1" ht="14.25">
      <c r="A14" s="47" t="s">
        <v>308</v>
      </c>
      <c r="B14" s="132">
        <v>8506.4967230000002</v>
      </c>
      <c r="C14" s="121">
        <v>21908.527200039003</v>
      </c>
      <c r="D14" s="121">
        <v>21672.552259338416</v>
      </c>
      <c r="E14" s="121">
        <v>17625.330819278035</v>
      </c>
      <c r="F14" s="123">
        <v>8185.1281796165504</v>
      </c>
      <c r="G14" s="123">
        <v>21788.20457915324</v>
      </c>
      <c r="H14" s="123">
        <v>21788.20457915324</v>
      </c>
      <c r="I14" s="38">
        <f>SUM(I15:I16)</f>
        <v>17950.253319153242</v>
      </c>
      <c r="J14" s="38">
        <f>SUM(J15:J16)</f>
        <v>8854.8805406928022</v>
      </c>
      <c r="K14" s="38">
        <f>SUM(K15:K16)</f>
        <v>23067</v>
      </c>
      <c r="L14" s="38">
        <f>SUM(L15:L16)</f>
        <v>23067</v>
      </c>
      <c r="M14" s="38">
        <v>17489.003855059953</v>
      </c>
      <c r="N14" s="38">
        <v>7595.1409999999996</v>
      </c>
      <c r="O14" s="38">
        <v>20024.142179999999</v>
      </c>
      <c r="P14" s="38">
        <v>20024.142179999999</v>
      </c>
      <c r="Q14" s="38">
        <v>16727.01194</v>
      </c>
      <c r="R14" s="38">
        <v>7811</v>
      </c>
      <c r="S14" s="38">
        <v>19898.975590000002</v>
      </c>
      <c r="T14" s="38">
        <v>19898.975590000002</v>
      </c>
      <c r="U14" s="38">
        <v>18442.38478</v>
      </c>
      <c r="V14" s="38">
        <v>8723.4330000000009</v>
      </c>
      <c r="W14" s="38">
        <v>22522.029524999998</v>
      </c>
      <c r="X14" s="38">
        <v>22522.029524999998</v>
      </c>
      <c r="Y14" s="38">
        <v>20116.945179999999</v>
      </c>
      <c r="Z14" s="38">
        <v>10019.51593</v>
      </c>
      <c r="AA14" s="38">
        <v>22640.240560000002</v>
      </c>
      <c r="AB14" s="38">
        <v>22640.240560000002</v>
      </c>
      <c r="AC14" s="38">
        <v>18923.719500000003</v>
      </c>
      <c r="AD14" s="38">
        <v>9042.1189999999988</v>
      </c>
      <c r="AE14" s="38">
        <v>20450.339520000001</v>
      </c>
      <c r="AF14" s="38">
        <v>20450.339520000001</v>
      </c>
      <c r="AG14" s="38">
        <v>18429</v>
      </c>
      <c r="AH14" s="38">
        <v>9508</v>
      </c>
      <c r="AI14" s="38">
        <v>22206</v>
      </c>
      <c r="AJ14" s="38">
        <v>22206</v>
      </c>
      <c r="AK14" s="38">
        <v>18672</v>
      </c>
      <c r="AL14" s="38">
        <v>8739</v>
      </c>
      <c r="AM14" s="38">
        <v>19281</v>
      </c>
      <c r="AN14" s="38">
        <v>19281</v>
      </c>
      <c r="AO14" s="38">
        <v>16532</v>
      </c>
      <c r="AP14" s="38">
        <v>8186</v>
      </c>
      <c r="AQ14" s="38">
        <v>20024</v>
      </c>
      <c r="AR14" s="38">
        <v>20024</v>
      </c>
      <c r="AS14" s="38">
        <v>15037</v>
      </c>
      <c r="AT14" s="38">
        <v>7409</v>
      </c>
      <c r="AU14" s="38">
        <v>18718</v>
      </c>
      <c r="AV14" s="38">
        <v>18718</v>
      </c>
      <c r="AW14" s="38">
        <v>15158</v>
      </c>
      <c r="AX14" s="38">
        <v>6467</v>
      </c>
      <c r="AY14" s="38">
        <v>15593</v>
      </c>
      <c r="AZ14" s="38">
        <v>15593</v>
      </c>
      <c r="BA14" s="38">
        <v>11640</v>
      </c>
      <c r="BB14" s="38">
        <v>5543</v>
      </c>
      <c r="BC14" s="38">
        <v>12885</v>
      </c>
      <c r="BD14" s="38">
        <v>12885</v>
      </c>
      <c r="BE14" s="38">
        <v>8954</v>
      </c>
      <c r="BF14" s="38">
        <v>2918</v>
      </c>
    </row>
    <row r="15" spans="1:58">
      <c r="A15" s="48" t="s">
        <v>123</v>
      </c>
      <c r="B15" s="133">
        <v>5680.2695750000003</v>
      </c>
      <c r="C15" s="122">
        <v>15237.998590039</v>
      </c>
      <c r="D15" s="122">
        <v>15002.023649338415</v>
      </c>
      <c r="E15" s="122">
        <v>11478.148129278035</v>
      </c>
      <c r="F15" s="122">
        <v>5414.6</v>
      </c>
      <c r="G15" s="122">
        <v>14686.475958153242</v>
      </c>
      <c r="H15" s="122">
        <v>14686.475958153242</v>
      </c>
      <c r="I15" s="40">
        <v>11357.580978153241</v>
      </c>
      <c r="J15" s="40">
        <v>5795.3142996928027</v>
      </c>
      <c r="K15" s="40">
        <v>15985</v>
      </c>
      <c r="L15" s="40">
        <v>15985</v>
      </c>
      <c r="M15" s="40">
        <v>11197.295790059954</v>
      </c>
      <c r="N15" s="40">
        <v>5009.1340099999998</v>
      </c>
      <c r="O15" s="40">
        <v>13964.447609999997</v>
      </c>
      <c r="P15" s="40">
        <v>13964.447609999997</v>
      </c>
      <c r="Q15" s="40">
        <v>11030.754000000001</v>
      </c>
      <c r="R15" s="40">
        <v>5210</v>
      </c>
      <c r="S15" s="40">
        <v>13910.897359999999</v>
      </c>
      <c r="T15" s="40">
        <v>13910.897359999999</v>
      </c>
      <c r="U15" s="40">
        <v>12548.12702</v>
      </c>
      <c r="V15" s="40">
        <v>5866.1570000000002</v>
      </c>
      <c r="W15" s="40">
        <v>15810.857075000002</v>
      </c>
      <c r="X15" s="40">
        <v>15810.857075000002</v>
      </c>
      <c r="Y15" s="40">
        <v>13697.205399999999</v>
      </c>
      <c r="Z15" s="40">
        <v>6809.8872199999996</v>
      </c>
      <c r="AA15" s="40">
        <v>15740.022760000002</v>
      </c>
      <c r="AB15" s="40">
        <v>15740.022760000002</v>
      </c>
      <c r="AC15" s="40">
        <v>12550.763560000001</v>
      </c>
      <c r="AD15" s="40">
        <v>6245.7129999999997</v>
      </c>
      <c r="AE15" s="40">
        <v>13692.242389999999</v>
      </c>
      <c r="AF15" s="40">
        <v>13692.242389999999</v>
      </c>
      <c r="AG15" s="40">
        <v>12153</v>
      </c>
      <c r="AH15" s="40">
        <v>6527</v>
      </c>
      <c r="AI15" s="40">
        <v>15191</v>
      </c>
      <c r="AJ15" s="40">
        <v>15191</v>
      </c>
      <c r="AK15" s="40">
        <v>12158</v>
      </c>
      <c r="AL15" s="40">
        <v>5966</v>
      </c>
      <c r="AM15" s="40">
        <v>13398</v>
      </c>
      <c r="AN15" s="40">
        <v>13398</v>
      </c>
      <c r="AO15" s="40">
        <v>10842</v>
      </c>
      <c r="AP15" s="40">
        <v>5644</v>
      </c>
      <c r="AQ15" s="40">
        <v>12985</v>
      </c>
      <c r="AR15" s="40">
        <v>12985</v>
      </c>
      <c r="AS15" s="40">
        <v>9253</v>
      </c>
      <c r="AT15" s="40">
        <v>4768</v>
      </c>
      <c r="AU15" s="40">
        <v>12326</v>
      </c>
      <c r="AV15" s="40">
        <v>12326</v>
      </c>
      <c r="AW15" s="40">
        <v>9629</v>
      </c>
      <c r="AX15" s="40">
        <v>4339</v>
      </c>
      <c r="AY15" s="40">
        <v>10315</v>
      </c>
      <c r="AZ15" s="40">
        <v>10315</v>
      </c>
      <c r="BA15" s="40">
        <v>7484</v>
      </c>
      <c r="BB15" s="40">
        <v>4271</v>
      </c>
      <c r="BC15" s="40">
        <v>8206</v>
      </c>
      <c r="BD15" s="40">
        <v>8206</v>
      </c>
      <c r="BE15" s="40">
        <v>5510</v>
      </c>
      <c r="BF15" s="40">
        <v>2159</v>
      </c>
    </row>
    <row r="16" spans="1:58">
      <c r="A16" s="48" t="s">
        <v>124</v>
      </c>
      <c r="B16" s="133">
        <v>2826.2271479999995</v>
      </c>
      <c r="C16" s="122">
        <v>6670.5286100000012</v>
      </c>
      <c r="D16" s="122">
        <v>6670.5286100000012</v>
      </c>
      <c r="E16" s="122">
        <v>6147.1826899999996</v>
      </c>
      <c r="F16" s="122">
        <v>2770.5</v>
      </c>
      <c r="G16" s="122">
        <v>7101.7286209999993</v>
      </c>
      <c r="H16" s="122">
        <v>7101.7286209999993</v>
      </c>
      <c r="I16" s="40">
        <v>6592.6723409999995</v>
      </c>
      <c r="J16" s="40">
        <v>3059.5662409999995</v>
      </c>
      <c r="K16" s="40">
        <v>7082</v>
      </c>
      <c r="L16" s="40">
        <v>7082</v>
      </c>
      <c r="M16" s="40">
        <v>6291.7080649999989</v>
      </c>
      <c r="N16" s="40">
        <v>2586.0069899999999</v>
      </c>
      <c r="O16" s="40">
        <v>6059.6945700000006</v>
      </c>
      <c r="P16" s="40">
        <v>6059.6945700000006</v>
      </c>
      <c r="Q16" s="40">
        <v>5696.2579399999995</v>
      </c>
      <c r="R16" s="40">
        <v>2601</v>
      </c>
      <c r="S16" s="40">
        <v>5988.078230000001</v>
      </c>
      <c r="T16" s="40">
        <v>5988.078230000001</v>
      </c>
      <c r="U16" s="40">
        <v>5894.2577600000004</v>
      </c>
      <c r="V16" s="40">
        <v>2857.2759999999998</v>
      </c>
      <c r="W16" s="40">
        <v>6711.1724499999982</v>
      </c>
      <c r="X16" s="40">
        <v>6711.1724499999982</v>
      </c>
      <c r="Y16" s="40">
        <v>6419.7397799999999</v>
      </c>
      <c r="Z16" s="40">
        <v>3209.62871</v>
      </c>
      <c r="AA16" s="40">
        <v>6900.2178000000004</v>
      </c>
      <c r="AB16" s="40">
        <v>6900.2178000000004</v>
      </c>
      <c r="AC16" s="40">
        <v>6372.9559400000007</v>
      </c>
      <c r="AD16" s="40">
        <v>2796.4059999999999</v>
      </c>
      <c r="AE16" s="40">
        <v>6758.0971300000001</v>
      </c>
      <c r="AF16" s="40">
        <v>6758.0971300000001</v>
      </c>
      <c r="AG16" s="40">
        <v>6276</v>
      </c>
      <c r="AH16" s="40">
        <v>2981</v>
      </c>
      <c r="AI16" s="40">
        <v>7015</v>
      </c>
      <c r="AJ16" s="40">
        <v>7015</v>
      </c>
      <c r="AK16" s="40">
        <v>6514</v>
      </c>
      <c r="AL16" s="40">
        <v>2773</v>
      </c>
      <c r="AM16" s="40">
        <v>5883</v>
      </c>
      <c r="AN16" s="40">
        <v>5883</v>
      </c>
      <c r="AO16" s="40">
        <v>5690</v>
      </c>
      <c r="AP16" s="40">
        <v>2542</v>
      </c>
      <c r="AQ16" s="40">
        <v>7039</v>
      </c>
      <c r="AR16" s="40">
        <v>7039</v>
      </c>
      <c r="AS16" s="40">
        <v>5784</v>
      </c>
      <c r="AT16" s="40">
        <v>2641</v>
      </c>
      <c r="AU16" s="40">
        <v>6392</v>
      </c>
      <c r="AV16" s="40">
        <v>6392</v>
      </c>
      <c r="AW16" s="40">
        <v>5529</v>
      </c>
      <c r="AX16" s="40">
        <v>2128</v>
      </c>
      <c r="AY16" s="40">
        <v>5278</v>
      </c>
      <c r="AZ16" s="40">
        <v>5278</v>
      </c>
      <c r="BA16" s="40">
        <v>4156</v>
      </c>
      <c r="BB16" s="40">
        <v>1272</v>
      </c>
      <c r="BC16" s="40">
        <v>4679</v>
      </c>
      <c r="BD16" s="40">
        <v>4679</v>
      </c>
      <c r="BE16" s="40">
        <v>3444</v>
      </c>
      <c r="BF16" s="40">
        <v>759</v>
      </c>
    </row>
    <row r="17" spans="1:58">
      <c r="A17" s="8" t="s">
        <v>125</v>
      </c>
      <c r="B17" s="134">
        <v>0.99187060179131448</v>
      </c>
      <c r="C17" s="124">
        <v>0.99187060179131448</v>
      </c>
      <c r="D17" s="124">
        <v>0.99187060179131448</v>
      </c>
      <c r="E17" s="124">
        <v>0.99187060179131448</v>
      </c>
      <c r="F17" s="124">
        <v>0.99187060179131448</v>
      </c>
      <c r="G17" s="124">
        <v>0.99010735860763355</v>
      </c>
      <c r="H17" s="124">
        <v>0.99010735860763355</v>
      </c>
      <c r="I17" s="16">
        <v>0.99949919056124314</v>
      </c>
      <c r="J17" s="16">
        <v>0.99949919056124314</v>
      </c>
      <c r="K17" s="16">
        <v>0.99949919056124314</v>
      </c>
      <c r="L17" s="16">
        <v>0.99949919056124314</v>
      </c>
      <c r="M17" s="16">
        <v>0.99949919056124314</v>
      </c>
      <c r="N17" s="16">
        <v>0.99949919056124314</v>
      </c>
      <c r="O17" s="16">
        <v>0.99949919056124314</v>
      </c>
      <c r="P17" s="16">
        <v>0.99949919056124314</v>
      </c>
      <c r="Q17" s="16">
        <v>0.99944109594906994</v>
      </c>
      <c r="R17" s="16">
        <v>1</v>
      </c>
      <c r="S17" s="16">
        <v>1</v>
      </c>
      <c r="T17" s="16">
        <v>1</v>
      </c>
      <c r="U17" s="16">
        <v>1</v>
      </c>
      <c r="V17" s="16">
        <v>0.99950000000000006</v>
      </c>
      <c r="W17" s="16">
        <v>0.99950000000000006</v>
      </c>
      <c r="X17" s="16">
        <v>0.99950000000000006</v>
      </c>
      <c r="Y17" s="16">
        <v>0.99950000000000006</v>
      </c>
      <c r="Z17" s="16">
        <v>0.99950000000000006</v>
      </c>
      <c r="AA17" s="16">
        <v>0.99924677376479887</v>
      </c>
      <c r="AB17" s="16">
        <v>0.99924677376479887</v>
      </c>
      <c r="AC17" s="16">
        <v>0.99941763615356227</v>
      </c>
      <c r="AD17" s="16">
        <v>0.99939999999999984</v>
      </c>
      <c r="AE17" s="16">
        <v>0.99900532371815565</v>
      </c>
      <c r="AF17" s="16">
        <v>0.99900532371815565</v>
      </c>
      <c r="AG17" s="16">
        <v>0.999</v>
      </c>
      <c r="AH17" s="16">
        <v>1</v>
      </c>
      <c r="AI17" s="16">
        <v>0.998</v>
      </c>
      <c r="AJ17" s="16">
        <v>0.998</v>
      </c>
      <c r="AK17" s="16">
        <v>0.998</v>
      </c>
      <c r="AL17" s="16">
        <v>0.998</v>
      </c>
      <c r="AM17" s="16">
        <v>0.98899999999999999</v>
      </c>
      <c r="AN17" s="16">
        <v>0.98899999999999999</v>
      </c>
      <c r="AO17" s="16">
        <v>0.99</v>
      </c>
      <c r="AP17" s="16">
        <v>0.99299999999999999</v>
      </c>
      <c r="AQ17" s="16">
        <v>0.97399999999999998</v>
      </c>
      <c r="AR17" s="16">
        <v>0.97399999999999998</v>
      </c>
      <c r="AS17" s="16">
        <v>0.97099999999999997</v>
      </c>
      <c r="AT17" s="16">
        <v>0.98</v>
      </c>
      <c r="AU17" s="16">
        <v>0.97</v>
      </c>
      <c r="AV17" s="16">
        <v>0.97</v>
      </c>
      <c r="AW17" s="16">
        <v>0.94799999999999995</v>
      </c>
      <c r="AX17" s="16">
        <v>0.94699999999999995</v>
      </c>
      <c r="AY17" s="16">
        <v>0.93899999999999995</v>
      </c>
      <c r="AZ17" s="16">
        <v>0.93899999999999995</v>
      </c>
      <c r="BA17" s="16">
        <v>0.93899999999999995</v>
      </c>
      <c r="BB17" s="16">
        <v>0.94499999999999995</v>
      </c>
      <c r="BC17" s="16">
        <v>0.88800000000000001</v>
      </c>
      <c r="BD17" s="16">
        <v>0.88800000000000001</v>
      </c>
      <c r="BE17" s="16">
        <v>0.89200000000000002</v>
      </c>
      <c r="BF17" s="7">
        <v>0.89100000000000001</v>
      </c>
    </row>
    <row r="18" spans="1:58">
      <c r="A18" s="8" t="s">
        <v>351</v>
      </c>
      <c r="B18" s="133">
        <v>86.636704562427695</v>
      </c>
      <c r="C18" s="122">
        <v>75.735418432517775</v>
      </c>
      <c r="D18" s="122">
        <v>76.026028277625187</v>
      </c>
      <c r="E18" s="122">
        <v>78.639551743259375</v>
      </c>
      <c r="F18" s="122">
        <v>81</v>
      </c>
      <c r="G18" s="122">
        <v>79.038825523150905</v>
      </c>
      <c r="H18" s="122">
        <v>79</v>
      </c>
      <c r="I18" s="44">
        <v>84.9</v>
      </c>
      <c r="J18" s="44">
        <v>91.653476181798126</v>
      </c>
      <c r="K18" s="44">
        <v>84.83819379242226</v>
      </c>
      <c r="L18" s="44">
        <v>84.83819379242226</v>
      </c>
      <c r="M18" s="44">
        <v>85.068035590777399</v>
      </c>
      <c r="N18" s="44">
        <v>82.27859871337121</v>
      </c>
      <c r="O18" s="44">
        <v>70.92</v>
      </c>
      <c r="P18" s="44">
        <v>70.92</v>
      </c>
      <c r="Q18" s="44">
        <v>71.666226825389316</v>
      </c>
      <c r="R18" s="44">
        <v>71.08019258103063</v>
      </c>
      <c r="S18" s="44">
        <v>71.792840432620736</v>
      </c>
      <c r="T18" s="44">
        <v>71.792840432620736</v>
      </c>
      <c r="U18" s="44">
        <v>72.41</v>
      </c>
      <c r="V18" s="44">
        <v>75.150000000000006</v>
      </c>
      <c r="W18" s="44">
        <v>80.712942677854898</v>
      </c>
      <c r="X18" s="44">
        <v>80.712942677854898</v>
      </c>
      <c r="Y18" s="44">
        <v>84.572832170629283</v>
      </c>
      <c r="Z18" s="44">
        <v>88.605738412569025</v>
      </c>
      <c r="AA18" s="44">
        <v>82.924293399981977</v>
      </c>
      <c r="AB18" s="44">
        <v>82.924293399981977</v>
      </c>
      <c r="AC18" s="44">
        <v>85.441492616368066</v>
      </c>
      <c r="AD18" s="44">
        <v>89.089699999999993</v>
      </c>
      <c r="AE18" s="44">
        <v>74.205622414271943</v>
      </c>
      <c r="AF18" s="44">
        <v>74.205622414271943</v>
      </c>
      <c r="AG18" s="44">
        <v>75.3</v>
      </c>
      <c r="AH18" s="44">
        <v>79.599999999999994</v>
      </c>
      <c r="AI18" s="44">
        <v>79.5</v>
      </c>
      <c r="AJ18" s="44">
        <v>79.5</v>
      </c>
      <c r="AK18" s="44">
        <v>82.3</v>
      </c>
      <c r="AL18" s="44">
        <v>86</v>
      </c>
      <c r="AM18" s="44">
        <v>78.7</v>
      </c>
      <c r="AN18" s="44">
        <v>78.7</v>
      </c>
      <c r="AO18" s="44">
        <v>80.900000000000006</v>
      </c>
      <c r="AP18" s="44">
        <v>85.4</v>
      </c>
      <c r="AQ18" s="44">
        <v>85.9</v>
      </c>
      <c r="AR18" s="44">
        <v>85.9</v>
      </c>
      <c r="AS18" s="44">
        <v>84.2</v>
      </c>
      <c r="AT18" s="44">
        <v>83.2</v>
      </c>
      <c r="AU18" s="44">
        <v>89.6</v>
      </c>
      <c r="AV18" s="44">
        <v>87.6</v>
      </c>
      <c r="AW18" s="44">
        <v>89.6</v>
      </c>
      <c r="AX18" s="44">
        <v>93.3</v>
      </c>
      <c r="AY18" s="44">
        <v>99.47</v>
      </c>
      <c r="AZ18" s="44">
        <v>99.47</v>
      </c>
      <c r="BA18" s="44">
        <v>100</v>
      </c>
      <c r="BB18" s="44"/>
      <c r="BC18" s="44">
        <v>88.58</v>
      </c>
      <c r="BD18" s="44">
        <v>88.58</v>
      </c>
      <c r="BE18" s="44">
        <v>90.2</v>
      </c>
      <c r="BF18" s="44"/>
    </row>
    <row r="19" spans="1:58">
      <c r="A19" s="8" t="s">
        <v>126</v>
      </c>
      <c r="B19" s="133">
        <v>122.42211229274459</v>
      </c>
      <c r="C19" s="122">
        <v>138.97982813707759</v>
      </c>
      <c r="D19" s="122">
        <v>139.38491753403201</v>
      </c>
      <c r="E19" s="122">
        <v>137.25385196895527</v>
      </c>
      <c r="F19" s="122">
        <v>122</v>
      </c>
      <c r="G19" s="122">
        <v>142.53643547702654</v>
      </c>
      <c r="H19" s="122">
        <v>142.54066467742362</v>
      </c>
      <c r="I19" s="44">
        <v>141.52372943695451</v>
      </c>
      <c r="J19" s="44">
        <v>129.06021991174785</v>
      </c>
      <c r="K19" s="44">
        <v>136.77857103787386</v>
      </c>
      <c r="L19" s="44">
        <v>136.77857103787386</v>
      </c>
      <c r="M19" s="44">
        <v>137.71206600212389</v>
      </c>
      <c r="N19" s="44">
        <v>125.40591379954691</v>
      </c>
      <c r="O19" s="44">
        <v>140.00385699450612</v>
      </c>
      <c r="P19" s="44">
        <v>140.00385699450612</v>
      </c>
      <c r="Q19" s="44">
        <v>139.66232513394738</v>
      </c>
      <c r="R19" s="44">
        <v>126.81936264041735</v>
      </c>
      <c r="S19" s="44">
        <v>146.72343403995347</v>
      </c>
      <c r="T19" s="44">
        <v>146.72343403995347</v>
      </c>
      <c r="U19" s="44">
        <v>145.63040069028423</v>
      </c>
      <c r="V19" s="44">
        <v>134.99527588106653</v>
      </c>
      <c r="W19" s="44">
        <v>145.71422934626491</v>
      </c>
      <c r="X19" s="44">
        <v>145.71422934626491</v>
      </c>
      <c r="Y19" s="44">
        <v>143.69022027098845</v>
      </c>
      <c r="Z19" s="44">
        <v>131.17014110527992</v>
      </c>
      <c r="AA19" s="44">
        <v>139.3715035229643</v>
      </c>
      <c r="AB19" s="44">
        <v>139.3715035229643</v>
      </c>
      <c r="AC19" s="44">
        <v>136.71512366266049</v>
      </c>
      <c r="AD19" s="44">
        <v>122.68827222855617</v>
      </c>
      <c r="AE19" s="44">
        <v>142.18836853542061</v>
      </c>
      <c r="AF19" s="44">
        <v>142.18836853542061</v>
      </c>
      <c r="AG19" s="44">
        <v>142.1</v>
      </c>
      <c r="AH19" s="44">
        <v>131.9</v>
      </c>
      <c r="AI19" s="44">
        <v>139.80000000000001</v>
      </c>
      <c r="AJ19" s="44">
        <v>139.80000000000001</v>
      </c>
      <c r="AK19" s="44">
        <v>137.9</v>
      </c>
      <c r="AL19" s="44">
        <v>125</v>
      </c>
      <c r="AM19" s="44">
        <v>130.30000000000001</v>
      </c>
      <c r="AN19" s="44">
        <v>130.30000000000001</v>
      </c>
      <c r="AO19" s="44">
        <v>129.1</v>
      </c>
      <c r="AP19" s="44">
        <v>122.4</v>
      </c>
      <c r="AQ19" s="44">
        <v>128.9</v>
      </c>
      <c r="AR19" s="44">
        <v>128.9</v>
      </c>
      <c r="AS19" s="44">
        <v>130.1</v>
      </c>
      <c r="AT19" s="44">
        <v>118.7</v>
      </c>
      <c r="AU19" s="44">
        <v>141.6</v>
      </c>
      <c r="AV19" s="44">
        <v>141.6</v>
      </c>
      <c r="AW19" s="44">
        <v>141</v>
      </c>
      <c r="AX19" s="44">
        <v>129.9</v>
      </c>
      <c r="AY19" s="44">
        <v>136.94999999999999</v>
      </c>
      <c r="AZ19" s="44">
        <v>136.94999999999999</v>
      </c>
      <c r="BA19" s="44">
        <v>137.01</v>
      </c>
      <c r="BB19" s="44"/>
      <c r="BC19" s="44">
        <v>139.13999999999999</v>
      </c>
      <c r="BD19" s="44">
        <v>139.13999999999999</v>
      </c>
      <c r="BE19" s="44">
        <v>137.65</v>
      </c>
      <c r="BF19" s="44"/>
    </row>
    <row r="20" spans="1:58" ht="3.75" customHeight="1">
      <c r="A20" s="8"/>
      <c r="B20" s="133"/>
      <c r="C20" s="122"/>
      <c r="D20" s="122"/>
      <c r="E20" s="122"/>
      <c r="F20" s="122"/>
      <c r="G20" s="122"/>
      <c r="H20" s="122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1:58" s="89" customFormat="1" ht="14.25">
      <c r="A21" s="47" t="s">
        <v>309</v>
      </c>
      <c r="B21" s="132">
        <v>139.00492022949587</v>
      </c>
      <c r="C21" s="121">
        <v>520.99136819068212</v>
      </c>
      <c r="D21" s="121">
        <v>415.49781025863911</v>
      </c>
      <c r="E21" s="121">
        <v>278.53113025863911</v>
      </c>
      <c r="F21" s="123">
        <v>137.34204014649811</v>
      </c>
      <c r="G21" s="123">
        <v>511.35445964721748</v>
      </c>
      <c r="H21" s="123">
        <v>402.42680949202872</v>
      </c>
      <c r="I21" s="38">
        <v>264.2998697969802</v>
      </c>
      <c r="J21" s="38">
        <v>124.1450298816</v>
      </c>
      <c r="K21" s="38">
        <v>390.72020000000003</v>
      </c>
      <c r="L21" s="38">
        <v>332.69600000000003</v>
      </c>
      <c r="M21" s="38">
        <v>212.696</v>
      </c>
      <c r="N21" s="38">
        <v>103.896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1:58" ht="3.75" customHeight="1">
      <c r="A22" s="8"/>
      <c r="B22" s="133"/>
      <c r="C22" s="122"/>
      <c r="D22" s="122"/>
      <c r="E22" s="122"/>
      <c r="F22" s="122"/>
      <c r="G22" s="122"/>
      <c r="H22" s="122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1:58" s="87" customFormat="1" ht="15.75">
      <c r="A23" s="45" t="s">
        <v>127</v>
      </c>
      <c r="B23" s="135"/>
      <c r="C23" s="125"/>
      <c r="D23" s="125"/>
      <c r="E23" s="125"/>
      <c r="F23" s="125"/>
      <c r="G23" s="125"/>
      <c r="H23" s="12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</row>
    <row r="24" spans="1:58">
      <c r="A24" s="8" t="s">
        <v>128</v>
      </c>
      <c r="B24" s="133">
        <v>424.80792700256933</v>
      </c>
      <c r="C24" s="122">
        <v>1423.0563799999998</v>
      </c>
      <c r="D24" s="122">
        <v>1423.0563749999999</v>
      </c>
      <c r="E24" s="122">
        <v>1183.1554249999999</v>
      </c>
      <c r="F24" s="122">
        <v>475.09871800000002</v>
      </c>
      <c r="G24" s="122">
        <v>1329.0444130000001</v>
      </c>
      <c r="H24" s="122">
        <v>1329.0444130000001</v>
      </c>
      <c r="I24" s="7">
        <v>1108.2902300000001</v>
      </c>
      <c r="J24" s="7">
        <v>535.37974199999996</v>
      </c>
      <c r="K24" s="7">
        <v>1468.2783030000001</v>
      </c>
      <c r="L24" s="7">
        <v>1468.2783030000001</v>
      </c>
      <c r="M24" s="7">
        <v>1129.7755999999999</v>
      </c>
      <c r="N24" s="7">
        <v>423.44600000000003</v>
      </c>
      <c r="O24" s="7">
        <v>1206.097209</v>
      </c>
      <c r="P24" s="7">
        <v>1206.097209</v>
      </c>
      <c r="Q24" s="7">
        <v>1006.0631089999999</v>
      </c>
      <c r="R24" s="7">
        <v>415.68469099999999</v>
      </c>
      <c r="S24" s="7">
        <v>1303.0956359999998</v>
      </c>
      <c r="T24" s="7">
        <v>1303.0956359999998</v>
      </c>
      <c r="U24" s="7">
        <v>1220.609326</v>
      </c>
      <c r="V24" s="7">
        <v>544.74305000000004</v>
      </c>
      <c r="W24" s="7">
        <v>1482.9984040000002</v>
      </c>
      <c r="X24" s="7">
        <v>1482.9984040000002</v>
      </c>
      <c r="Y24" s="7">
        <v>1336.6142220000002</v>
      </c>
      <c r="Z24" s="7">
        <v>596.01138900000001</v>
      </c>
      <c r="AA24" s="7">
        <v>1105.5009530000002</v>
      </c>
      <c r="AB24" s="7">
        <v>1105.5009530000002</v>
      </c>
      <c r="AC24" s="7">
        <v>958.56700000000001</v>
      </c>
      <c r="AD24" s="7">
        <v>435.84615000000002</v>
      </c>
      <c r="AE24" s="7">
        <v>992.3822170000002</v>
      </c>
      <c r="AF24" s="7">
        <v>992.3822170000002</v>
      </c>
      <c r="AG24" s="7">
        <v>902</v>
      </c>
      <c r="AH24" s="7">
        <v>406</v>
      </c>
      <c r="AI24" s="7">
        <v>1407</v>
      </c>
      <c r="AJ24" s="7">
        <v>1407</v>
      </c>
      <c r="AK24" s="7">
        <v>1214</v>
      </c>
      <c r="AL24" s="7">
        <v>504</v>
      </c>
      <c r="AM24" s="7">
        <v>1301</v>
      </c>
      <c r="AN24" s="7">
        <v>1301</v>
      </c>
      <c r="AO24" s="7">
        <v>1093</v>
      </c>
      <c r="AP24" s="7">
        <v>480</v>
      </c>
      <c r="AQ24" s="7">
        <v>1230</v>
      </c>
      <c r="AR24" s="7">
        <v>1230</v>
      </c>
      <c r="AS24" s="7">
        <v>982</v>
      </c>
      <c r="AT24" s="7">
        <v>423</v>
      </c>
      <c r="AU24" s="7">
        <v>1231</v>
      </c>
      <c r="AV24" s="7">
        <v>1231</v>
      </c>
      <c r="AW24" s="7">
        <v>987</v>
      </c>
      <c r="AX24" s="7">
        <v>380</v>
      </c>
      <c r="AY24" s="7">
        <v>986</v>
      </c>
      <c r="AZ24" s="7">
        <v>986</v>
      </c>
      <c r="BA24" s="7">
        <v>763</v>
      </c>
      <c r="BB24" s="7">
        <v>318</v>
      </c>
      <c r="BC24" s="7">
        <v>969</v>
      </c>
      <c r="BD24" s="7">
        <v>969</v>
      </c>
      <c r="BE24" s="7">
        <v>659</v>
      </c>
      <c r="BF24" s="7">
        <v>190</v>
      </c>
    </row>
    <row r="25" spans="1:58">
      <c r="A25" s="8" t="s">
        <v>129</v>
      </c>
      <c r="B25" s="133">
        <f>SUM(B26:B27)</f>
        <v>413.73384972803962</v>
      </c>
      <c r="C25" s="122">
        <v>1144.0168426242162</v>
      </c>
      <c r="D25" s="122">
        <v>1083.7418403519819</v>
      </c>
      <c r="E25" s="122">
        <v>817.32893840232919</v>
      </c>
      <c r="F25" s="122">
        <v>354.54785204284354</v>
      </c>
      <c r="G25" s="122">
        <v>1221.1928112101555</v>
      </c>
      <c r="H25" s="122">
        <v>1176.3671033650658</v>
      </c>
      <c r="I25" s="7">
        <f>SUM(I26:I27)</f>
        <v>922.85980109270452</v>
      </c>
      <c r="J25" s="7">
        <f>SUM(J26:J27)</f>
        <v>393.72239214235799</v>
      </c>
      <c r="K25" s="7">
        <f>SUM(K26:K27)</f>
        <v>1103.9691524230605</v>
      </c>
      <c r="L25" s="7">
        <f>SUM(L26:L27)</f>
        <v>1080</v>
      </c>
      <c r="M25" s="7">
        <v>801.32770674068968</v>
      </c>
      <c r="N25" s="7">
        <v>335.83699999999999</v>
      </c>
      <c r="O25" s="7">
        <v>898.91390599999977</v>
      </c>
      <c r="P25" s="7">
        <v>898.91390599999977</v>
      </c>
      <c r="Q25" s="7">
        <v>750.84185000000002</v>
      </c>
      <c r="R25" s="7">
        <v>325.44380999999998</v>
      </c>
      <c r="S25" s="7">
        <v>912.70521772323264</v>
      </c>
      <c r="T25" s="7">
        <v>912.70521772323264</v>
      </c>
      <c r="U25" s="7">
        <v>827.32362000000001</v>
      </c>
      <c r="V25" s="7">
        <v>357.779</v>
      </c>
      <c r="W25" s="7">
        <v>1018.16988</v>
      </c>
      <c r="X25" s="7">
        <v>1018.16988</v>
      </c>
      <c r="Y25" s="7">
        <v>877.75446000000011</v>
      </c>
      <c r="Z25" s="7">
        <v>406.14962000000003</v>
      </c>
      <c r="AA25" s="7">
        <v>1172.2145549999998</v>
      </c>
      <c r="AB25" s="7">
        <v>1172.2145549999998</v>
      </c>
      <c r="AC25" s="7">
        <v>928.40499999999997</v>
      </c>
      <c r="AD25" s="7">
        <v>381.904</v>
      </c>
      <c r="AE25" s="7">
        <v>1096.9971717201029</v>
      </c>
      <c r="AF25" s="7">
        <v>1096.9971717201029</v>
      </c>
      <c r="AG25" s="7">
        <v>983</v>
      </c>
      <c r="AH25" s="7">
        <v>486</v>
      </c>
      <c r="AI25" s="7">
        <v>953</v>
      </c>
      <c r="AJ25" s="7">
        <v>953</v>
      </c>
      <c r="AK25" s="7">
        <v>762</v>
      </c>
      <c r="AL25" s="7">
        <v>329</v>
      </c>
      <c r="AM25" s="7">
        <v>667</v>
      </c>
      <c r="AN25" s="7">
        <v>667</v>
      </c>
      <c r="AO25" s="7">
        <v>576</v>
      </c>
      <c r="AP25" s="7">
        <v>290</v>
      </c>
      <c r="AQ25" s="7">
        <v>751</v>
      </c>
      <c r="AR25" s="7">
        <v>751</v>
      </c>
      <c r="AS25" s="7">
        <v>557</v>
      </c>
      <c r="AT25" s="7">
        <v>254</v>
      </c>
      <c r="AU25" s="7">
        <v>791</v>
      </c>
      <c r="AV25" s="7">
        <v>791</v>
      </c>
      <c r="AW25" s="7">
        <v>642</v>
      </c>
      <c r="AX25" s="7">
        <v>256</v>
      </c>
      <c r="AY25" s="7">
        <v>640</v>
      </c>
      <c r="AZ25" s="7">
        <v>640</v>
      </c>
      <c r="BA25" s="7">
        <v>462</v>
      </c>
      <c r="BB25" s="7">
        <v>215</v>
      </c>
      <c r="BC25" s="7">
        <v>451</v>
      </c>
      <c r="BD25" s="7">
        <v>451</v>
      </c>
      <c r="BE25" s="7">
        <v>315</v>
      </c>
      <c r="BF25" s="7">
        <v>92</v>
      </c>
    </row>
    <row r="26" spans="1:58">
      <c r="A26" s="48" t="s">
        <v>336</v>
      </c>
      <c r="B26" s="133">
        <v>354.59973847974476</v>
      </c>
      <c r="C26" s="122">
        <v>923.10419440493763</v>
      </c>
      <c r="D26" s="122">
        <v>908.77345416746107</v>
      </c>
      <c r="E26" s="122">
        <v>700.64240221780847</v>
      </c>
      <c r="F26" s="122">
        <v>297.83485302706163</v>
      </c>
      <c r="G26" s="122">
        <v>1008.6196436035036</v>
      </c>
      <c r="H26" s="122">
        <v>1008.7503640121057</v>
      </c>
      <c r="I26" s="7">
        <v>813.14812473500376</v>
      </c>
      <c r="J26" s="7">
        <v>342.8980360980056</v>
      </c>
      <c r="K26" s="7">
        <v>947.96793765759867</v>
      </c>
      <c r="L26" s="7">
        <v>948</v>
      </c>
      <c r="M26" s="7">
        <v>719.13883474068962</v>
      </c>
      <c r="N26" s="7">
        <v>298.8</v>
      </c>
      <c r="O26" s="7">
        <v>898.91390599999977</v>
      </c>
      <c r="P26" s="7">
        <v>898.91390599999977</v>
      </c>
      <c r="Q26" s="7">
        <v>750.84185000000002</v>
      </c>
      <c r="R26" s="7">
        <v>325.44380999999998</v>
      </c>
      <c r="S26" s="7">
        <v>912.70521772323264</v>
      </c>
      <c r="T26" s="7">
        <v>912.70521772323264</v>
      </c>
      <c r="U26" s="7">
        <v>827.32362000000001</v>
      </c>
      <c r="V26" s="7">
        <v>357.779</v>
      </c>
      <c r="W26" s="7">
        <v>1018.16988</v>
      </c>
      <c r="X26" s="7">
        <v>1018.16988</v>
      </c>
      <c r="Y26" s="7">
        <v>877.75446000000011</v>
      </c>
      <c r="Z26" s="7">
        <v>406.14962000000003</v>
      </c>
      <c r="AA26" s="7">
        <v>1172.2145549999998</v>
      </c>
      <c r="AB26" s="7">
        <v>1172.2145549999998</v>
      </c>
      <c r="AC26" s="7">
        <v>928.40499999999997</v>
      </c>
      <c r="AD26" s="7">
        <v>381.904</v>
      </c>
      <c r="AE26" s="7">
        <v>1096.9971717201029</v>
      </c>
      <c r="AF26" s="7">
        <v>1096.9971717201029</v>
      </c>
      <c r="AG26" s="7">
        <v>983</v>
      </c>
      <c r="AH26" s="7">
        <v>486</v>
      </c>
      <c r="AI26" s="7">
        <v>953</v>
      </c>
      <c r="AJ26" s="7">
        <v>953</v>
      </c>
      <c r="AK26" s="7">
        <v>762</v>
      </c>
      <c r="AL26" s="7">
        <v>329</v>
      </c>
      <c r="AM26" s="7">
        <v>667</v>
      </c>
      <c r="AN26" s="7">
        <v>667</v>
      </c>
      <c r="AO26" s="7">
        <v>576</v>
      </c>
      <c r="AP26" s="7">
        <v>290</v>
      </c>
      <c r="AQ26" s="7">
        <v>751</v>
      </c>
      <c r="AR26" s="7">
        <v>751</v>
      </c>
      <c r="AS26" s="7">
        <v>557</v>
      </c>
      <c r="AT26" s="7">
        <v>254</v>
      </c>
      <c r="AU26" s="7">
        <v>791</v>
      </c>
      <c r="AV26" s="7">
        <v>791</v>
      </c>
      <c r="AW26" s="7">
        <v>642</v>
      </c>
      <c r="AX26" s="7">
        <v>256</v>
      </c>
      <c r="AY26" s="7">
        <v>640</v>
      </c>
      <c r="AZ26" s="7">
        <v>640</v>
      </c>
      <c r="BA26" s="7">
        <v>462</v>
      </c>
      <c r="BB26" s="7">
        <v>215</v>
      </c>
      <c r="BC26" s="7">
        <v>451</v>
      </c>
      <c r="BD26" s="7">
        <v>451</v>
      </c>
      <c r="BE26" s="7">
        <v>315</v>
      </c>
      <c r="BF26" s="7">
        <v>92</v>
      </c>
    </row>
    <row r="27" spans="1:58">
      <c r="A27" s="48" t="s">
        <v>311</v>
      </c>
      <c r="B27" s="133">
        <v>59.134111248294836</v>
      </c>
      <c r="C27" s="122">
        <v>220.91264821927862</v>
      </c>
      <c r="D27" s="122">
        <v>174.96838618452068</v>
      </c>
      <c r="E27" s="122">
        <v>116.68653618452069</v>
      </c>
      <c r="F27" s="122">
        <v>56.712999015781946</v>
      </c>
      <c r="G27" s="122">
        <v>212.57316760665179</v>
      </c>
      <c r="H27" s="122">
        <v>167.61673935295994</v>
      </c>
      <c r="I27" s="7">
        <v>109.71167635770078</v>
      </c>
      <c r="J27" s="7">
        <v>50.824356044352371</v>
      </c>
      <c r="K27" s="7">
        <v>156.00121476546173</v>
      </c>
      <c r="L27" s="7">
        <v>132</v>
      </c>
      <c r="M27" s="7">
        <v>82.188872000000032</v>
      </c>
      <c r="N27" s="7">
        <v>37.037000000000006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</row>
    <row r="28" spans="1:58">
      <c r="A28" s="8" t="s">
        <v>203</v>
      </c>
      <c r="B28" s="133">
        <v>303.93166425492518</v>
      </c>
      <c r="C28" s="122">
        <v>875.37720462810421</v>
      </c>
      <c r="D28" s="122">
        <v>840.26158449892148</v>
      </c>
      <c r="E28" s="122">
        <v>641.58759449892148</v>
      </c>
      <c r="F28" s="122">
        <v>306.40800457949098</v>
      </c>
      <c r="G28" s="122">
        <v>788.8702622845467</v>
      </c>
      <c r="H28" s="122">
        <v>765.31653228454661</v>
      </c>
      <c r="I28" s="7">
        <v>555.69552913146572</v>
      </c>
      <c r="J28" s="7">
        <v>272.02544047602345</v>
      </c>
      <c r="K28" s="7">
        <v>707.79556825438385</v>
      </c>
      <c r="L28" s="7">
        <v>690.45795450933258</v>
      </c>
      <c r="M28" s="7">
        <v>460.08477719902839</v>
      </c>
      <c r="N28" s="7">
        <v>203.00979912786286</v>
      </c>
      <c r="O28" s="7">
        <v>754.52093000000002</v>
      </c>
      <c r="P28" s="7">
        <v>732.66306078196385</v>
      </c>
      <c r="Q28" s="7">
        <v>580.22982999999999</v>
      </c>
      <c r="R28" s="7">
        <v>264.37369000000001</v>
      </c>
      <c r="S28" s="7">
        <v>759.72034456795802</v>
      </c>
      <c r="T28" s="7">
        <v>759.72034456795802</v>
      </c>
      <c r="U28" s="7">
        <v>616.23126000000002</v>
      </c>
      <c r="V28" s="7">
        <v>303.03699999999998</v>
      </c>
      <c r="W28" s="7">
        <v>880</v>
      </c>
      <c r="X28" s="7">
        <v>834.23791300000016</v>
      </c>
      <c r="Y28" s="7">
        <v>674.78791999999999</v>
      </c>
      <c r="Z28" s="7">
        <v>340.63089000000002</v>
      </c>
      <c r="AA28" s="7">
        <v>913</v>
      </c>
      <c r="AB28" s="7">
        <v>883.14840000000004</v>
      </c>
      <c r="AC28" s="7">
        <v>629.21</v>
      </c>
      <c r="AD28" s="7">
        <v>295.40800000000002</v>
      </c>
      <c r="AE28" s="7">
        <v>829.11996439999996</v>
      </c>
      <c r="AF28" s="7">
        <v>818.625</v>
      </c>
      <c r="AG28" s="7">
        <v>649</v>
      </c>
      <c r="AH28" s="7">
        <v>327</v>
      </c>
      <c r="AI28" s="7">
        <v>913</v>
      </c>
      <c r="AJ28" s="7">
        <v>897</v>
      </c>
      <c r="AK28" s="7">
        <v>642</v>
      </c>
      <c r="AL28" s="7">
        <v>300</v>
      </c>
      <c r="AM28" s="7">
        <v>720</v>
      </c>
      <c r="AN28" s="7">
        <v>686</v>
      </c>
      <c r="AO28" s="7">
        <v>516</v>
      </c>
      <c r="AP28" s="7">
        <v>241</v>
      </c>
      <c r="AQ28" s="7">
        <v>741</v>
      </c>
      <c r="AR28" s="7">
        <v>741</v>
      </c>
      <c r="AS28" s="7">
        <v>536</v>
      </c>
      <c r="AT28" s="7">
        <v>259</v>
      </c>
      <c r="AU28" s="7">
        <v>720</v>
      </c>
      <c r="AV28" s="7">
        <v>720</v>
      </c>
      <c r="AW28" s="7">
        <v>507</v>
      </c>
      <c r="AX28" s="7">
        <v>195</v>
      </c>
      <c r="AY28" s="7">
        <v>445</v>
      </c>
      <c r="AZ28" s="7">
        <v>442</v>
      </c>
      <c r="BA28" s="7">
        <v>281</v>
      </c>
      <c r="BB28" s="7">
        <v>98</v>
      </c>
      <c r="BC28" s="7">
        <v>176</v>
      </c>
      <c r="BD28" s="7">
        <v>176</v>
      </c>
      <c r="BE28" s="7">
        <v>126</v>
      </c>
      <c r="BF28" s="7">
        <v>44</v>
      </c>
    </row>
    <row r="29" spans="1:58">
      <c r="A29" s="8" t="s">
        <v>312</v>
      </c>
      <c r="B29" s="133">
        <v>35.626841183452449</v>
      </c>
      <c r="C29" s="122">
        <v>138.61918353342463</v>
      </c>
      <c r="D29" s="122">
        <v>111.71198820416372</v>
      </c>
      <c r="E29" s="122">
        <v>75.275098204163712</v>
      </c>
      <c r="F29" s="122">
        <v>37.95495816791626</v>
      </c>
      <c r="G29" s="122">
        <v>137.36886515746616</v>
      </c>
      <c r="H29" s="122">
        <v>107.6303499518565</v>
      </c>
      <c r="I29" s="7">
        <v>70.931299951853177</v>
      </c>
      <c r="J29" s="7">
        <v>31.937839999663364</v>
      </c>
      <c r="K29" s="7">
        <v>100.43380217356994</v>
      </c>
      <c r="L29" s="7">
        <v>85.817008909720528</v>
      </c>
      <c r="M29" s="7">
        <v>54.717008909720519</v>
      </c>
      <c r="N29" s="7">
        <v>25.762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</row>
    <row r="30" spans="1:58">
      <c r="A30" s="8" t="s">
        <v>322</v>
      </c>
      <c r="B30" s="133" t="s">
        <v>392</v>
      </c>
      <c r="C30" s="122" t="s">
        <v>154</v>
      </c>
      <c r="D30" s="122" t="s">
        <v>154</v>
      </c>
      <c r="E30" s="122" t="s">
        <v>153</v>
      </c>
      <c r="F30" s="122" t="s">
        <v>150</v>
      </c>
      <c r="G30" s="122" t="s">
        <v>279</v>
      </c>
      <c r="H30" s="126" t="s">
        <v>279</v>
      </c>
      <c r="I30" s="7" t="s">
        <v>324</v>
      </c>
      <c r="J30" s="7" t="s">
        <v>154</v>
      </c>
      <c r="K30" s="7" t="s">
        <v>154</v>
      </c>
      <c r="L30" s="7" t="s">
        <v>154</v>
      </c>
      <c r="M30" s="7" t="s">
        <v>154</v>
      </c>
      <c r="N30" s="7" t="s">
        <v>324</v>
      </c>
      <c r="O30" s="7" t="s">
        <v>279</v>
      </c>
      <c r="P30" s="7" t="s">
        <v>279</v>
      </c>
      <c r="Q30" s="7" t="s">
        <v>279</v>
      </c>
      <c r="R30" s="7" t="s">
        <v>277</v>
      </c>
      <c r="S30" s="7" t="s">
        <v>149</v>
      </c>
      <c r="T30" s="7" t="s">
        <v>149</v>
      </c>
      <c r="U30" s="7" t="s">
        <v>151</v>
      </c>
      <c r="V30" s="7" t="s">
        <v>151</v>
      </c>
      <c r="W30" s="7" t="s">
        <v>149</v>
      </c>
      <c r="X30" s="7" t="s">
        <v>149</v>
      </c>
      <c r="Y30" s="7" t="s">
        <v>151</v>
      </c>
      <c r="Z30" s="7" t="s">
        <v>149</v>
      </c>
      <c r="AA30" s="7" t="s">
        <v>216</v>
      </c>
      <c r="AB30" s="1" t="s">
        <v>216</v>
      </c>
      <c r="AC30" s="1" t="s">
        <v>212</v>
      </c>
      <c r="AD30" s="1" t="s">
        <v>208</v>
      </c>
      <c r="AE30" s="7" t="s">
        <v>160</v>
      </c>
      <c r="AF30" s="7" t="s">
        <v>160</v>
      </c>
      <c r="AG30" s="1" t="s">
        <v>160</v>
      </c>
      <c r="AH30" s="1" t="s">
        <v>148</v>
      </c>
      <c r="AI30" s="1" t="s">
        <v>149</v>
      </c>
      <c r="AJ30" s="1" t="s">
        <v>149</v>
      </c>
      <c r="AK30" s="1" t="s">
        <v>150</v>
      </c>
      <c r="AL30" s="1" t="s">
        <v>151</v>
      </c>
      <c r="AM30" s="1" t="s">
        <v>152</v>
      </c>
      <c r="AN30" s="1" t="s">
        <v>152</v>
      </c>
      <c r="AO30" s="1" t="s">
        <v>152</v>
      </c>
      <c r="AP30" s="1" t="s">
        <v>150</v>
      </c>
      <c r="AQ30" s="1" t="s">
        <v>150</v>
      </c>
      <c r="AR30" s="1" t="s">
        <v>150</v>
      </c>
      <c r="AS30" s="1" t="s">
        <v>153</v>
      </c>
      <c r="AT30" s="1" t="s">
        <v>153</v>
      </c>
      <c r="AU30" s="1" t="s">
        <v>154</v>
      </c>
      <c r="AV30" s="1" t="s">
        <v>154</v>
      </c>
      <c r="AW30" s="1" t="s">
        <v>151</v>
      </c>
      <c r="AX30" s="1" t="s">
        <v>149</v>
      </c>
      <c r="AY30" s="1" t="s">
        <v>151</v>
      </c>
      <c r="AZ30" s="1" t="s">
        <v>151</v>
      </c>
      <c r="BA30" s="1" t="s">
        <v>150</v>
      </c>
      <c r="BB30" s="1" t="s">
        <v>149</v>
      </c>
      <c r="BC30" s="1" t="s">
        <v>155</v>
      </c>
      <c r="BD30" s="1" t="s">
        <v>155</v>
      </c>
      <c r="BE30" s="1" t="s">
        <v>156</v>
      </c>
      <c r="BF30" s="1" t="s">
        <v>156</v>
      </c>
    </row>
    <row r="31" spans="1:58" ht="14.25" thickBot="1">
      <c r="A31" s="8" t="s">
        <v>323</v>
      </c>
      <c r="B31" s="136" t="s">
        <v>212</v>
      </c>
      <c r="C31" s="122" t="s">
        <v>392</v>
      </c>
      <c r="D31" s="122" t="s">
        <v>279</v>
      </c>
      <c r="E31" s="122" t="s">
        <v>149</v>
      </c>
      <c r="F31" s="122" t="s">
        <v>279</v>
      </c>
      <c r="G31" s="122" t="s">
        <v>361</v>
      </c>
      <c r="H31" s="126" t="s">
        <v>160</v>
      </c>
      <c r="I31" s="7" t="s">
        <v>347</v>
      </c>
      <c r="J31" s="7" t="s">
        <v>279</v>
      </c>
      <c r="K31" s="7" t="s">
        <v>279</v>
      </c>
      <c r="L31" s="7" t="s">
        <v>279</v>
      </c>
      <c r="M31" s="7" t="s">
        <v>324</v>
      </c>
      <c r="N31" s="7" t="s">
        <v>325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E31" s="7"/>
      <c r="AF31" s="7"/>
      <c r="AZ31" s="1"/>
      <c r="BA31" s="1"/>
      <c r="BB31" s="1"/>
      <c r="BC31" s="1"/>
      <c r="BD31" s="1"/>
      <c r="BE31" s="1"/>
      <c r="BF31" s="1"/>
    </row>
    <row r="32" spans="1:58" customFormat="1" ht="5.25" customHeight="1" thickBo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</row>
    <row r="33" spans="1:58">
      <c r="X33" s="2"/>
      <c r="Y33" s="2"/>
      <c r="Z33" s="2"/>
      <c r="AA33" s="2"/>
      <c r="AB33" s="2"/>
      <c r="AC33" s="2"/>
      <c r="AD33" s="2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</row>
    <row r="34" spans="1:58">
      <c r="X34" s="2"/>
      <c r="Y34" s="2"/>
      <c r="Z34" s="2"/>
      <c r="AA34" s="2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</row>
    <row r="35" spans="1:58" s="87" customFormat="1" ht="15.75">
      <c r="A35" s="45" t="s">
        <v>78</v>
      </c>
      <c r="B35" s="45"/>
      <c r="C35" s="45"/>
      <c r="D35" s="45"/>
      <c r="E35" s="45"/>
      <c r="F35" s="4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 t="s">
        <v>337</v>
      </c>
      <c r="S35" s="36" t="s">
        <v>289</v>
      </c>
      <c r="T35" s="36" t="s">
        <v>268</v>
      </c>
      <c r="U35" s="36" t="s">
        <v>254</v>
      </c>
      <c r="V35" s="36" t="s">
        <v>215</v>
      </c>
      <c r="W35" s="36" t="s">
        <v>189</v>
      </c>
      <c r="X35" s="36" t="s">
        <v>188</v>
      </c>
      <c r="Y35" s="36" t="s">
        <v>120</v>
      </c>
      <c r="Z35" s="36" t="s">
        <v>122</v>
      </c>
      <c r="AA35" s="36" t="s">
        <v>121</v>
      </c>
      <c r="AB35" s="36" t="s">
        <v>184</v>
      </c>
      <c r="AC35" s="36" t="s">
        <v>185</v>
      </c>
    </row>
    <row r="36" spans="1:58" ht="3.75" customHeight="1">
      <c r="A36" s="8"/>
      <c r="B36" s="8"/>
      <c r="C36" s="8"/>
      <c r="D36" s="8"/>
      <c r="E36" s="8"/>
      <c r="F36" s="8"/>
      <c r="J36" s="1"/>
      <c r="K36" s="1"/>
      <c r="L36" s="1"/>
      <c r="M36" s="1"/>
      <c r="N36" s="1"/>
      <c r="O36" s="1"/>
      <c r="P36" s="1"/>
      <c r="T36" s="1"/>
      <c r="U36" s="1"/>
      <c r="V36" s="1"/>
      <c r="W36" s="1"/>
      <c r="AD36" s="2"/>
      <c r="AX36" s="2"/>
      <c r="AY36" s="2"/>
    </row>
    <row r="37" spans="1:58">
      <c r="A37" s="8" t="s">
        <v>79</v>
      </c>
      <c r="B37" s="8"/>
      <c r="C37" s="8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>
        <v>4</v>
      </c>
      <c r="S37" s="1">
        <v>4</v>
      </c>
      <c r="T37" s="1">
        <v>4</v>
      </c>
      <c r="U37" s="1">
        <v>4</v>
      </c>
      <c r="V37" s="5">
        <v>4</v>
      </c>
      <c r="W37" s="5">
        <v>4</v>
      </c>
      <c r="X37" s="5">
        <v>4</v>
      </c>
      <c r="Y37" s="5">
        <v>4</v>
      </c>
      <c r="Z37" s="5">
        <v>4</v>
      </c>
      <c r="AA37" s="5">
        <v>4</v>
      </c>
      <c r="AB37" s="5">
        <v>4</v>
      </c>
      <c r="AC37" s="5">
        <v>4</v>
      </c>
      <c r="AX37" s="2"/>
      <c r="AY37" s="2"/>
    </row>
    <row r="38" spans="1:58">
      <c r="A38" s="8" t="s">
        <v>221</v>
      </c>
      <c r="B38" s="8"/>
      <c r="C38" s="8"/>
      <c r="D38" s="8"/>
      <c r="E38" s="8"/>
      <c r="F38" s="8"/>
      <c r="G38" s="1"/>
      <c r="H38" s="1"/>
      <c r="I38" s="35"/>
      <c r="J38" s="35"/>
      <c r="K38" s="35"/>
      <c r="L38" s="35"/>
      <c r="M38" s="35"/>
      <c r="N38" s="35"/>
      <c r="O38" s="35"/>
      <c r="P38" s="35"/>
      <c r="Q38" s="35"/>
      <c r="R38" s="35">
        <v>23.067</v>
      </c>
      <c r="S38" s="35">
        <v>20.024142179999998</v>
      </c>
      <c r="T38" s="35">
        <v>19.899999999999999</v>
      </c>
      <c r="U38" s="35">
        <v>22.521999999999998</v>
      </c>
      <c r="V38" s="24">
        <v>22.640240560000002</v>
      </c>
      <c r="W38" s="24">
        <v>20.45033952</v>
      </c>
      <c r="X38" s="24">
        <v>22.2</v>
      </c>
      <c r="Y38" s="24">
        <v>19.3</v>
      </c>
      <c r="Z38" s="24">
        <v>20</v>
      </c>
      <c r="AA38" s="24">
        <v>18.7</v>
      </c>
      <c r="AB38" s="24">
        <v>15.6</v>
      </c>
      <c r="AC38" s="24">
        <v>12.9</v>
      </c>
      <c r="AX38" s="2"/>
      <c r="AY38" s="2"/>
    </row>
    <row r="39" spans="1:58">
      <c r="A39" s="8" t="s">
        <v>222</v>
      </c>
      <c r="B39" s="8"/>
      <c r="C39" s="8"/>
      <c r="D39" s="8"/>
      <c r="E39" s="8"/>
      <c r="F39" s="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>
        <v>1468.2783030000001</v>
      </c>
      <c r="S39" s="4">
        <v>1206.097209</v>
      </c>
      <c r="T39" s="4">
        <v>1303</v>
      </c>
      <c r="U39" s="4">
        <v>1483</v>
      </c>
      <c r="V39" s="4">
        <v>1105.5009530000002</v>
      </c>
      <c r="W39" s="4">
        <v>992.3822170000002</v>
      </c>
      <c r="X39" s="4">
        <v>1407</v>
      </c>
      <c r="Y39" s="4">
        <v>1301</v>
      </c>
      <c r="Z39" s="4">
        <v>1230</v>
      </c>
      <c r="AA39" s="4">
        <v>1231</v>
      </c>
      <c r="AB39" s="5">
        <v>986</v>
      </c>
      <c r="AC39" s="5">
        <v>969</v>
      </c>
      <c r="AX39" s="2"/>
      <c r="AY39" s="2"/>
    </row>
    <row r="40" spans="1:58">
      <c r="A40" s="8" t="s">
        <v>220</v>
      </c>
      <c r="B40" s="8"/>
      <c r="C40" s="8"/>
      <c r="D40" s="8"/>
      <c r="E40" s="8"/>
      <c r="F40" s="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>
        <v>1103.9691524230605</v>
      </c>
      <c r="S40" s="4">
        <v>898.91390599999977</v>
      </c>
      <c r="T40" s="4">
        <v>913</v>
      </c>
      <c r="U40" s="4">
        <v>1018</v>
      </c>
      <c r="V40" s="4">
        <v>1172.2145549999998</v>
      </c>
      <c r="W40" s="4">
        <v>1096.9971717201029</v>
      </c>
      <c r="X40" s="5">
        <v>953</v>
      </c>
      <c r="Y40" s="5">
        <v>667</v>
      </c>
      <c r="Z40" s="5">
        <v>751</v>
      </c>
      <c r="AA40" s="5">
        <v>791</v>
      </c>
      <c r="AB40" s="5">
        <v>640</v>
      </c>
      <c r="AC40" s="5">
        <v>451</v>
      </c>
      <c r="AX40" s="2"/>
      <c r="AY40" s="2"/>
    </row>
    <row r="41" spans="1:58" customFormat="1" ht="5.25" customHeight="1" thickBo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</row>
    <row r="42" spans="1:58">
      <c r="A42" s="8"/>
      <c r="B42" s="8"/>
      <c r="C42" s="8"/>
      <c r="D42" s="8"/>
      <c r="E42" s="8"/>
      <c r="F42" s="8"/>
      <c r="X42" s="2"/>
      <c r="Y42" s="2"/>
      <c r="Z42" s="2"/>
      <c r="AZ42" s="1"/>
    </row>
    <row r="43" spans="1:58" ht="15" customHeight="1">
      <c r="A43" s="49" t="s">
        <v>157</v>
      </c>
      <c r="B43" s="49"/>
      <c r="C43" s="49"/>
      <c r="D43" s="49"/>
      <c r="E43" s="49"/>
      <c r="F43" s="49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58" ht="15" customHeight="1">
      <c r="A44" s="49" t="s">
        <v>158</v>
      </c>
      <c r="B44" s="49"/>
      <c r="C44" s="49"/>
      <c r="D44" s="49"/>
      <c r="E44" s="49"/>
      <c r="F44" s="49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58" ht="15" customHeight="1">
      <c r="A45" s="49" t="s">
        <v>159</v>
      </c>
      <c r="B45" s="49"/>
      <c r="C45" s="49"/>
      <c r="D45" s="49"/>
      <c r="E45" s="49"/>
      <c r="F45" s="49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52" spans="3:5">
      <c r="C52" s="179"/>
      <c r="D52" s="179"/>
      <c r="E52" s="179"/>
    </row>
    <row r="53" spans="3:5">
      <c r="C53" s="179"/>
      <c r="D53" s="179"/>
      <c r="E53" s="179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ignoredErrors>
    <ignoredError sqref="I14:L14 I25:L25 B25" formulaRange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T95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7" width="14.28515625" style="2" customWidth="1"/>
    <col min="8" max="29" width="14.28515625" style="2"/>
    <col min="30" max="66" width="14.28515625" style="1"/>
    <col min="67" max="16384" width="14.28515625" style="2"/>
  </cols>
  <sheetData>
    <row r="2" spans="1:72">
      <c r="AD2" s="7"/>
      <c r="AE2" s="7"/>
      <c r="AF2" s="7"/>
      <c r="AH2" s="7"/>
    </row>
    <row r="3" spans="1:72">
      <c r="H3" s="39"/>
      <c r="I3" s="39"/>
      <c r="J3" s="39"/>
      <c r="K3" s="39"/>
      <c r="L3" s="39"/>
      <c r="M3" s="39"/>
      <c r="N3" s="39"/>
      <c r="AD3" s="7"/>
      <c r="AE3" s="7"/>
      <c r="AF3" s="7"/>
      <c r="AH3" s="7"/>
    </row>
    <row r="4" spans="1:72">
      <c r="AD4" s="7"/>
      <c r="AE4" s="7"/>
      <c r="AF4" s="7"/>
      <c r="AH4" s="7"/>
    </row>
    <row r="5" spans="1:72">
      <c r="AD5" s="7"/>
      <c r="AE5" s="7"/>
      <c r="AF5" s="7"/>
      <c r="AH5" s="7"/>
    </row>
    <row r="6" spans="1:72" ht="14.25" thickBot="1">
      <c r="AI6" s="16"/>
    </row>
    <row r="7" spans="1:72" s="87" customFormat="1" ht="15.75">
      <c r="A7" s="45" t="s">
        <v>70</v>
      </c>
      <c r="B7" s="129" t="s">
        <v>393</v>
      </c>
      <c r="C7" s="36" t="s">
        <v>371</v>
      </c>
      <c r="D7" s="36" t="s">
        <v>372</v>
      </c>
      <c r="E7" s="36" t="s">
        <v>369</v>
      </c>
      <c r="F7" s="36" t="s">
        <v>365</v>
      </c>
      <c r="G7" s="36" t="s">
        <v>363</v>
      </c>
      <c r="H7" s="36" t="s">
        <v>359</v>
      </c>
      <c r="I7" s="36" t="s">
        <v>360</v>
      </c>
      <c r="J7" s="36" t="s">
        <v>352</v>
      </c>
      <c r="K7" s="36" t="s">
        <v>346</v>
      </c>
      <c r="L7" s="36" t="s">
        <v>341</v>
      </c>
      <c r="M7" s="36" t="s">
        <v>333</v>
      </c>
      <c r="N7" s="36" t="s">
        <v>334</v>
      </c>
      <c r="O7" s="36" t="s">
        <v>332</v>
      </c>
      <c r="P7" s="36" t="s">
        <v>327</v>
      </c>
      <c r="Q7" s="36" t="s">
        <v>313</v>
      </c>
      <c r="R7" s="36" t="s">
        <v>288</v>
      </c>
      <c r="S7" s="36" t="s">
        <v>287</v>
      </c>
      <c r="T7" s="36" t="s">
        <v>284</v>
      </c>
      <c r="U7" s="36" t="s">
        <v>280</v>
      </c>
      <c r="V7" s="36" t="s">
        <v>276</v>
      </c>
      <c r="W7" s="36" t="s">
        <v>269</v>
      </c>
      <c r="X7" s="36" t="s">
        <v>270</v>
      </c>
      <c r="Y7" s="36" t="s">
        <v>267</v>
      </c>
      <c r="Z7" s="36" t="s">
        <v>265</v>
      </c>
      <c r="AA7" s="36" t="s">
        <v>262</v>
      </c>
      <c r="AB7" s="36">
        <v>2021</v>
      </c>
      <c r="AC7" s="36" t="s">
        <v>261</v>
      </c>
      <c r="AD7" s="36" t="s">
        <v>256</v>
      </c>
      <c r="AE7" s="36" t="s">
        <v>240</v>
      </c>
      <c r="AF7" s="36" t="s">
        <v>237</v>
      </c>
      <c r="AG7" s="36">
        <v>2020</v>
      </c>
      <c r="AH7" s="36" t="s">
        <v>218</v>
      </c>
      <c r="AI7" s="36" t="s">
        <v>213</v>
      </c>
      <c r="AJ7" s="36" t="s">
        <v>209</v>
      </c>
      <c r="AK7" s="36" t="s">
        <v>201</v>
      </c>
      <c r="AL7" s="36">
        <v>2019</v>
      </c>
      <c r="AM7" s="36" t="s">
        <v>197</v>
      </c>
      <c r="AN7" s="36" t="s">
        <v>187</v>
      </c>
      <c r="AO7" s="36" t="s">
        <v>80</v>
      </c>
      <c r="AP7" s="36" t="s">
        <v>71</v>
      </c>
      <c r="AQ7" s="36">
        <v>2018</v>
      </c>
      <c r="AR7" s="36" t="s">
        <v>69</v>
      </c>
      <c r="AS7" s="36" t="s">
        <v>68</v>
      </c>
      <c r="AT7" s="36" t="s">
        <v>66</v>
      </c>
      <c r="AU7" s="36" t="s">
        <v>64</v>
      </c>
      <c r="AV7" s="36">
        <v>2017</v>
      </c>
      <c r="AW7" s="36" t="s">
        <v>63</v>
      </c>
      <c r="AX7" s="36" t="s">
        <v>62</v>
      </c>
      <c r="AY7" s="36" t="s">
        <v>61</v>
      </c>
      <c r="AZ7" s="36" t="s">
        <v>48</v>
      </c>
      <c r="BA7" s="36">
        <v>2016</v>
      </c>
      <c r="BB7" s="36" t="s">
        <v>1</v>
      </c>
      <c r="BC7" s="36" t="s">
        <v>2</v>
      </c>
      <c r="BD7" s="36" t="s">
        <v>3</v>
      </c>
      <c r="BE7" s="36" t="s">
        <v>4</v>
      </c>
      <c r="BF7" s="36">
        <v>2015</v>
      </c>
      <c r="BG7" s="36" t="s">
        <v>5</v>
      </c>
      <c r="BH7" s="36" t="s">
        <v>6</v>
      </c>
      <c r="BI7" s="36" t="s">
        <v>7</v>
      </c>
      <c r="BJ7" s="36" t="s">
        <v>8</v>
      </c>
      <c r="BK7" s="36">
        <v>2014</v>
      </c>
      <c r="BL7" s="36" t="s">
        <v>9</v>
      </c>
      <c r="BM7" s="36" t="s">
        <v>10</v>
      </c>
      <c r="BN7" s="36" t="s">
        <v>11</v>
      </c>
      <c r="BO7" s="36" t="s">
        <v>12</v>
      </c>
      <c r="BP7" s="36">
        <v>2013</v>
      </c>
      <c r="BQ7" s="36" t="s">
        <v>13</v>
      </c>
      <c r="BR7" s="36" t="s">
        <v>14</v>
      </c>
      <c r="BS7" s="36" t="s">
        <v>15</v>
      </c>
      <c r="BT7" s="36" t="s">
        <v>16</v>
      </c>
    </row>
    <row r="8" spans="1:72" ht="4.5" customHeight="1">
      <c r="A8" s="8"/>
      <c r="B8" s="131"/>
      <c r="BO8" s="1"/>
      <c r="BP8" s="1"/>
      <c r="BQ8" s="1"/>
      <c r="BR8" s="1"/>
      <c r="BS8" s="1"/>
      <c r="BT8" s="1"/>
    </row>
    <row r="9" spans="1:72" s="90" customFormat="1" ht="12.75" collapsed="1">
      <c r="A9" s="58" t="s">
        <v>226</v>
      </c>
      <c r="B9" s="142"/>
      <c r="C9" s="137"/>
      <c r="D9" s="137"/>
      <c r="E9" s="137"/>
      <c r="F9" s="137"/>
      <c r="G9" s="137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</row>
    <row r="10" spans="1:72" ht="4.5" customHeight="1">
      <c r="A10" s="8"/>
      <c r="B10" s="131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</row>
    <row r="11" spans="1:72" s="90" customFormat="1" ht="12.75" collapsed="1">
      <c r="A11" s="58" t="s">
        <v>227</v>
      </c>
      <c r="B11" s="143">
        <f>SUM(B12:B13,B16:B21)</f>
        <v>832875</v>
      </c>
      <c r="C11" s="59">
        <f>SUM(C12:C13,C16:C21)</f>
        <v>4417310</v>
      </c>
      <c r="D11" s="59">
        <f>SUM(D12:D13,D16:D21)</f>
        <v>1601355</v>
      </c>
      <c r="E11" s="59">
        <f>SUM(E12:E13,E16:E21)</f>
        <v>818532</v>
      </c>
      <c r="F11" s="59">
        <v>881692</v>
      </c>
      <c r="G11" s="59">
        <f t="shared" ref="G11:H11" si="0">G12+G13+G16+G17+G18+G19+G20+G21</f>
        <v>1115731</v>
      </c>
      <c r="H11" s="59">
        <f t="shared" si="0"/>
        <v>3872072</v>
      </c>
      <c r="I11" s="59">
        <f>I12+I13+I16+I17+I18+I19+I20+I21</f>
        <v>1109089</v>
      </c>
      <c r="J11" s="59">
        <v>1070271</v>
      </c>
      <c r="K11" s="59">
        <f t="shared" ref="K11:O11" si="1">SUM(K12:K21)-K13</f>
        <v>932266</v>
      </c>
      <c r="L11" s="59">
        <f t="shared" si="1"/>
        <v>760445</v>
      </c>
      <c r="M11" s="59">
        <f t="shared" si="1"/>
        <v>3111970</v>
      </c>
      <c r="N11" s="59">
        <f t="shared" si="1"/>
        <v>1091152</v>
      </c>
      <c r="O11" s="59">
        <f t="shared" si="1"/>
        <v>703099</v>
      </c>
      <c r="P11" s="59">
        <v>735802</v>
      </c>
      <c r="Q11" s="59">
        <v>581916</v>
      </c>
      <c r="R11" s="59">
        <v>2906438.1362199998</v>
      </c>
      <c r="S11" s="59">
        <v>589292</v>
      </c>
      <c r="T11" s="59">
        <v>676369.99999999988</v>
      </c>
      <c r="U11" s="59">
        <v>678698</v>
      </c>
      <c r="V11" s="59">
        <v>945980</v>
      </c>
      <c r="W11" s="59">
        <v>3165822</v>
      </c>
      <c r="X11" s="59">
        <v>700145</v>
      </c>
      <c r="Y11" s="59">
        <v>964182</v>
      </c>
      <c r="Z11" s="59">
        <v>837600</v>
      </c>
      <c r="AA11" s="59">
        <v>663895</v>
      </c>
      <c r="AB11" s="59">
        <v>2145421.8314500004</v>
      </c>
      <c r="AC11" s="59">
        <v>607725</v>
      </c>
      <c r="AD11" s="59">
        <v>709958</v>
      </c>
      <c r="AE11" s="59">
        <v>411457</v>
      </c>
      <c r="AF11" s="59">
        <v>414985.83145000006</v>
      </c>
      <c r="AG11" s="59">
        <v>2228211</v>
      </c>
      <c r="AH11" s="59">
        <v>723047</v>
      </c>
      <c r="AI11" s="59">
        <v>620712</v>
      </c>
      <c r="AJ11" s="59">
        <v>407733</v>
      </c>
      <c r="AK11" s="59">
        <v>476719</v>
      </c>
      <c r="AL11" s="59">
        <v>2308726</v>
      </c>
      <c r="AM11" s="59">
        <v>769303</v>
      </c>
      <c r="AN11" s="59">
        <v>567167</v>
      </c>
      <c r="AO11" s="59">
        <v>493046</v>
      </c>
      <c r="AP11" s="59">
        <v>479210</v>
      </c>
      <c r="AQ11" s="59">
        <v>2014571</v>
      </c>
      <c r="AR11" s="59">
        <v>716649</v>
      </c>
      <c r="AS11" s="59">
        <v>545472</v>
      </c>
      <c r="AT11" s="59">
        <v>409998</v>
      </c>
      <c r="AU11" s="59">
        <v>342452</v>
      </c>
      <c r="AV11" s="59">
        <v>1521316</v>
      </c>
      <c r="AW11" s="59">
        <v>407339</v>
      </c>
      <c r="AX11" s="59">
        <v>411817</v>
      </c>
      <c r="AY11" s="59">
        <v>370014</v>
      </c>
      <c r="AZ11" s="59">
        <v>332146</v>
      </c>
      <c r="BA11" s="59">
        <v>1443123</v>
      </c>
      <c r="BB11" s="59">
        <v>438791</v>
      </c>
      <c r="BC11" s="59">
        <v>429107</v>
      </c>
      <c r="BD11" s="59">
        <v>279125</v>
      </c>
      <c r="BE11" s="59">
        <v>296100</v>
      </c>
      <c r="BF11" s="59">
        <v>1180746</v>
      </c>
      <c r="BG11" s="59">
        <v>355579</v>
      </c>
      <c r="BH11" s="59">
        <v>307488</v>
      </c>
      <c r="BI11" s="59">
        <v>264368</v>
      </c>
      <c r="BJ11" s="59">
        <v>253311</v>
      </c>
      <c r="BK11" s="59">
        <v>893642</v>
      </c>
      <c r="BL11" s="59">
        <v>247651</v>
      </c>
      <c r="BM11" s="59">
        <v>233981</v>
      </c>
      <c r="BN11" s="59">
        <v>208594</v>
      </c>
      <c r="BO11" s="59">
        <v>203416</v>
      </c>
      <c r="BP11" s="59">
        <v>597878</v>
      </c>
      <c r="BQ11" s="59">
        <v>149836</v>
      </c>
      <c r="BR11" s="59">
        <v>181911</v>
      </c>
      <c r="BS11" s="59">
        <v>129416</v>
      </c>
      <c r="BT11" s="59">
        <v>136715</v>
      </c>
    </row>
    <row r="12" spans="1:72">
      <c r="A12" s="20" t="s">
        <v>316</v>
      </c>
      <c r="B12" s="144">
        <v>68052</v>
      </c>
      <c r="C12" s="40">
        <v>335568</v>
      </c>
      <c r="D12" s="40">
        <v>94794</v>
      </c>
      <c r="E12" s="40">
        <v>72467</v>
      </c>
      <c r="F12" s="40">
        <v>89999</v>
      </c>
      <c r="G12" s="40">
        <v>78308</v>
      </c>
      <c r="H12" s="40">
        <v>331778</v>
      </c>
      <c r="I12" s="40">
        <v>88090</v>
      </c>
      <c r="J12" s="40">
        <v>74232</v>
      </c>
      <c r="K12" s="40">
        <v>97067</v>
      </c>
      <c r="L12" s="40">
        <v>72389</v>
      </c>
      <c r="M12" s="40">
        <v>282575</v>
      </c>
      <c r="N12" s="40">
        <v>90295</v>
      </c>
      <c r="O12" s="40">
        <v>68662</v>
      </c>
      <c r="P12" s="40">
        <v>72239</v>
      </c>
      <c r="Q12" s="40">
        <v>51379</v>
      </c>
      <c r="R12" s="40">
        <v>201140</v>
      </c>
      <c r="S12" s="40">
        <v>64173</v>
      </c>
      <c r="T12" s="40">
        <v>42709</v>
      </c>
      <c r="U12" s="40">
        <v>45687</v>
      </c>
      <c r="V12" s="40">
        <v>48571</v>
      </c>
      <c r="W12" s="40">
        <v>177585</v>
      </c>
      <c r="X12" s="40">
        <v>43215</v>
      </c>
      <c r="Y12" s="40">
        <v>37928</v>
      </c>
      <c r="Z12" s="40">
        <v>40519</v>
      </c>
      <c r="AA12" s="40">
        <v>55923</v>
      </c>
      <c r="AB12" s="40">
        <v>154352</v>
      </c>
      <c r="AC12" s="40">
        <v>46812</v>
      </c>
      <c r="AD12" s="41">
        <v>39384</v>
      </c>
      <c r="AE12" s="41">
        <v>30223</v>
      </c>
      <c r="AF12" s="41">
        <v>37933</v>
      </c>
      <c r="AG12" s="41">
        <v>134393</v>
      </c>
      <c r="AH12" s="41">
        <v>40422</v>
      </c>
      <c r="AI12" s="41">
        <v>31723</v>
      </c>
      <c r="AJ12" s="41">
        <v>30102</v>
      </c>
      <c r="AK12" s="41">
        <v>32146</v>
      </c>
      <c r="AL12" s="41">
        <v>142053</v>
      </c>
      <c r="AM12" s="41">
        <v>32925</v>
      </c>
      <c r="AN12" s="41">
        <v>34439</v>
      </c>
      <c r="AO12" s="41">
        <v>39866</v>
      </c>
      <c r="AP12" s="41">
        <v>34823</v>
      </c>
      <c r="AQ12" s="41">
        <v>205965</v>
      </c>
      <c r="AR12" s="41">
        <v>68098</v>
      </c>
      <c r="AS12" s="41">
        <v>56997</v>
      </c>
      <c r="AT12" s="41">
        <v>38752</v>
      </c>
      <c r="AU12" s="41">
        <v>42118</v>
      </c>
      <c r="AV12" s="41">
        <v>161814</v>
      </c>
      <c r="AW12" s="41">
        <v>60535</v>
      </c>
      <c r="AX12" s="41">
        <v>41638</v>
      </c>
      <c r="AY12" s="41">
        <v>32141</v>
      </c>
      <c r="AZ12" s="41">
        <v>27500</v>
      </c>
      <c r="BA12" s="41">
        <v>102226</v>
      </c>
      <c r="BB12" s="41">
        <v>29786</v>
      </c>
      <c r="BC12" s="41">
        <v>26596</v>
      </c>
      <c r="BD12" s="41">
        <v>22883</v>
      </c>
      <c r="BE12" s="41">
        <v>22961</v>
      </c>
      <c r="BF12" s="41">
        <v>79237</v>
      </c>
      <c r="BG12" s="41">
        <v>23689</v>
      </c>
      <c r="BH12" s="41">
        <v>21965</v>
      </c>
      <c r="BI12" s="41">
        <v>16908</v>
      </c>
      <c r="BJ12" s="41">
        <v>16675</v>
      </c>
      <c r="BK12" s="41">
        <v>64598</v>
      </c>
      <c r="BL12" s="41">
        <v>17835</v>
      </c>
      <c r="BM12" s="41">
        <v>14434</v>
      </c>
      <c r="BN12" s="41">
        <v>19308</v>
      </c>
      <c r="BO12" s="41">
        <v>13021</v>
      </c>
      <c r="BP12" s="41">
        <v>61810</v>
      </c>
      <c r="BQ12" s="41">
        <v>17618</v>
      </c>
      <c r="BR12" s="41">
        <v>17625</v>
      </c>
      <c r="BS12" s="41">
        <v>15770</v>
      </c>
      <c r="BT12" s="41">
        <v>10797</v>
      </c>
    </row>
    <row r="13" spans="1:72">
      <c r="A13" s="20" t="s">
        <v>85</v>
      </c>
      <c r="B13" s="144">
        <f>SUM(B14:B15)</f>
        <v>554876</v>
      </c>
      <c r="C13" s="40">
        <f>SUM(C14:C15)</f>
        <v>3346163</v>
      </c>
      <c r="D13" s="40">
        <f>SUM(D14:D15)</f>
        <v>1411111</v>
      </c>
      <c r="E13" s="40">
        <v>559558</v>
      </c>
      <c r="F13" s="40">
        <v>533407</v>
      </c>
      <c r="G13" s="40">
        <v>842087</v>
      </c>
      <c r="H13" s="40">
        <v>2825777</v>
      </c>
      <c r="I13" s="40">
        <v>893709</v>
      </c>
      <c r="J13" s="40">
        <v>838781</v>
      </c>
      <c r="K13" s="40">
        <v>579534</v>
      </c>
      <c r="L13" s="40">
        <v>513753</v>
      </c>
      <c r="M13" s="40">
        <v>2234616</v>
      </c>
      <c r="N13" s="40">
        <v>900234</v>
      </c>
      <c r="O13" s="40">
        <v>475889</v>
      </c>
      <c r="P13" s="40">
        <v>476392</v>
      </c>
      <c r="Q13" s="40">
        <v>382101</v>
      </c>
      <c r="R13" s="40">
        <v>2146451.1664800001</v>
      </c>
      <c r="S13" s="40">
        <v>431509.86378000001</v>
      </c>
      <c r="T13" s="40">
        <v>534095.11</v>
      </c>
      <c r="U13" s="40">
        <v>414902.05648000003</v>
      </c>
      <c r="V13" s="40">
        <v>749846</v>
      </c>
      <c r="W13" s="40">
        <v>2565379</v>
      </c>
      <c r="X13" s="40">
        <v>631217</v>
      </c>
      <c r="Y13" s="40">
        <v>827966</v>
      </c>
      <c r="Z13" s="40">
        <v>619073</v>
      </c>
      <c r="AA13" s="40">
        <v>487123</v>
      </c>
      <c r="AB13" s="40">
        <v>1639412</v>
      </c>
      <c r="AC13" s="40">
        <v>513823</v>
      </c>
      <c r="AD13" s="41">
        <v>562220</v>
      </c>
      <c r="AE13" s="41">
        <v>275068</v>
      </c>
      <c r="AF13" s="41">
        <v>288301</v>
      </c>
      <c r="AG13" s="41">
        <v>1781389</v>
      </c>
      <c r="AH13" s="41">
        <v>653934</v>
      </c>
      <c r="AI13" s="41">
        <v>511702</v>
      </c>
      <c r="AJ13" s="41">
        <v>262947</v>
      </c>
      <c r="AK13" s="41">
        <v>352806</v>
      </c>
      <c r="AL13" s="41">
        <v>1902357</v>
      </c>
      <c r="AM13" s="41">
        <v>714536</v>
      </c>
      <c r="AN13" s="41">
        <v>480059</v>
      </c>
      <c r="AO13" s="41">
        <v>353995</v>
      </c>
      <c r="AP13" s="41">
        <v>353767</v>
      </c>
      <c r="AQ13" s="41">
        <v>1544909</v>
      </c>
      <c r="AR13" s="41">
        <v>626722</v>
      </c>
      <c r="AS13" s="41">
        <v>418694</v>
      </c>
      <c r="AT13" s="41">
        <v>278775</v>
      </c>
      <c r="AU13" s="41">
        <v>220718</v>
      </c>
      <c r="AV13" s="41">
        <v>1121044</v>
      </c>
      <c r="AW13" s="41">
        <v>306712</v>
      </c>
      <c r="AX13" s="41">
        <v>320288</v>
      </c>
      <c r="AY13" s="41">
        <v>252635</v>
      </c>
      <c r="AZ13" s="41">
        <v>241409</v>
      </c>
      <c r="BA13" s="41">
        <v>1081111</v>
      </c>
      <c r="BB13" s="41">
        <v>398818</v>
      </c>
      <c r="BC13" s="41">
        <v>335304</v>
      </c>
      <c r="BD13" s="41">
        <v>167599</v>
      </c>
      <c r="BE13" s="41">
        <v>179390</v>
      </c>
      <c r="BF13" s="41">
        <v>836400</v>
      </c>
      <c r="BG13" s="41">
        <v>320164</v>
      </c>
      <c r="BH13" s="41">
        <v>187120</v>
      </c>
      <c r="BI13" s="41">
        <v>149522</v>
      </c>
      <c r="BJ13" s="41">
        <v>179594</v>
      </c>
      <c r="BK13" s="41">
        <v>615345</v>
      </c>
      <c r="BL13" s="41">
        <v>215699</v>
      </c>
      <c r="BM13" s="41">
        <v>146423</v>
      </c>
      <c r="BN13" s="41">
        <v>104653</v>
      </c>
      <c r="BO13" s="41">
        <v>148570</v>
      </c>
      <c r="BP13" s="41">
        <v>427094</v>
      </c>
      <c r="BQ13" s="41">
        <v>121672</v>
      </c>
      <c r="BR13" s="41">
        <v>129468</v>
      </c>
      <c r="BS13" s="41">
        <v>84427</v>
      </c>
      <c r="BT13" s="41">
        <v>91527</v>
      </c>
    </row>
    <row r="14" spans="1:72">
      <c r="A14" s="105" t="s">
        <v>314</v>
      </c>
      <c r="B14" s="144">
        <v>375473</v>
      </c>
      <c r="C14" s="40">
        <v>2542598</v>
      </c>
      <c r="D14" s="40">
        <v>1028029</v>
      </c>
      <c r="E14" s="40">
        <v>447916</v>
      </c>
      <c r="F14" s="40">
        <v>434588</v>
      </c>
      <c r="G14" s="40">
        <v>632065</v>
      </c>
      <c r="H14" s="40">
        <v>2245109</v>
      </c>
      <c r="I14" s="40">
        <v>654594</v>
      </c>
      <c r="J14" s="40">
        <v>690325</v>
      </c>
      <c r="K14" s="40">
        <v>487680</v>
      </c>
      <c r="L14" s="40">
        <v>412510</v>
      </c>
      <c r="M14" s="40">
        <v>1842552</v>
      </c>
      <c r="N14" s="40">
        <v>730282</v>
      </c>
      <c r="O14" s="40">
        <v>396844</v>
      </c>
      <c r="P14" s="40">
        <v>401988</v>
      </c>
      <c r="Q14" s="40">
        <v>313438</v>
      </c>
      <c r="R14" s="40">
        <v>2146451.1664800001</v>
      </c>
      <c r="S14" s="40">
        <v>431509.86378000001</v>
      </c>
      <c r="T14" s="40">
        <v>534095.11</v>
      </c>
      <c r="U14" s="40">
        <v>414902.05648000003</v>
      </c>
      <c r="V14" s="40">
        <v>749846</v>
      </c>
      <c r="W14" s="40">
        <v>2565379</v>
      </c>
      <c r="X14" s="40">
        <v>631217</v>
      </c>
      <c r="Y14" s="40">
        <v>827966</v>
      </c>
      <c r="Z14" s="40">
        <v>619073</v>
      </c>
      <c r="AA14" s="40">
        <v>487123</v>
      </c>
      <c r="AB14" s="40">
        <v>1639412</v>
      </c>
      <c r="AC14" s="40">
        <v>513823</v>
      </c>
      <c r="AD14" s="41">
        <v>562220</v>
      </c>
      <c r="AE14" s="41">
        <v>275068</v>
      </c>
      <c r="AF14" s="41">
        <v>288301</v>
      </c>
      <c r="AG14" s="41">
        <v>1781389</v>
      </c>
      <c r="AH14" s="41">
        <v>653934</v>
      </c>
      <c r="AI14" s="41">
        <v>511702</v>
      </c>
      <c r="AJ14" s="41">
        <v>262947</v>
      </c>
      <c r="AK14" s="41">
        <v>352806</v>
      </c>
      <c r="AL14" s="41">
        <v>1902357</v>
      </c>
      <c r="AM14" s="41">
        <v>714536</v>
      </c>
      <c r="AN14" s="41">
        <v>480059</v>
      </c>
      <c r="AO14" s="41">
        <v>353995</v>
      </c>
      <c r="AP14" s="41">
        <v>353767</v>
      </c>
      <c r="AQ14" s="41">
        <v>1544909</v>
      </c>
      <c r="AR14" s="41">
        <v>626722</v>
      </c>
      <c r="AS14" s="41">
        <v>418694</v>
      </c>
      <c r="AT14" s="41">
        <v>278775</v>
      </c>
      <c r="AU14" s="41">
        <v>220718</v>
      </c>
      <c r="AV14" s="41">
        <v>1121044</v>
      </c>
      <c r="AW14" s="41">
        <v>306712</v>
      </c>
      <c r="AX14" s="41">
        <v>320288</v>
      </c>
      <c r="AY14" s="41">
        <v>252635</v>
      </c>
      <c r="AZ14" s="41">
        <v>241409</v>
      </c>
      <c r="BA14" s="41">
        <v>1081111</v>
      </c>
      <c r="BB14" s="41">
        <v>398818</v>
      </c>
      <c r="BC14" s="41">
        <v>335304</v>
      </c>
      <c r="BD14" s="41">
        <v>167599</v>
      </c>
      <c r="BE14" s="41">
        <v>179390</v>
      </c>
      <c r="BF14" s="41">
        <v>836400</v>
      </c>
      <c r="BG14" s="41">
        <v>320164</v>
      </c>
      <c r="BH14" s="41">
        <v>187120</v>
      </c>
      <c r="BI14" s="41">
        <v>149522</v>
      </c>
      <c r="BJ14" s="41">
        <v>179594</v>
      </c>
      <c r="BK14" s="41">
        <v>615345</v>
      </c>
      <c r="BL14" s="41">
        <v>215699</v>
      </c>
      <c r="BM14" s="41">
        <v>146423</v>
      </c>
      <c r="BN14" s="41">
        <v>104653</v>
      </c>
      <c r="BO14" s="41">
        <v>148570</v>
      </c>
      <c r="BP14" s="41">
        <v>427094</v>
      </c>
      <c r="BQ14" s="41">
        <v>121672</v>
      </c>
      <c r="BR14" s="41">
        <v>129468</v>
      </c>
      <c r="BS14" s="41">
        <v>84427</v>
      </c>
      <c r="BT14" s="41">
        <v>91527</v>
      </c>
    </row>
    <row r="15" spans="1:72">
      <c r="A15" s="105" t="s">
        <v>311</v>
      </c>
      <c r="B15" s="144">
        <v>179403</v>
      </c>
      <c r="C15" s="40">
        <v>803565</v>
      </c>
      <c r="D15" s="40">
        <v>383082</v>
      </c>
      <c r="E15" s="40">
        <v>111642</v>
      </c>
      <c r="F15" s="40">
        <v>98819</v>
      </c>
      <c r="G15" s="40">
        <v>210022</v>
      </c>
      <c r="H15" s="40">
        <v>580668</v>
      </c>
      <c r="I15" s="40">
        <v>239115</v>
      </c>
      <c r="J15" s="40">
        <v>148456</v>
      </c>
      <c r="K15" s="40">
        <v>91854</v>
      </c>
      <c r="L15" s="40">
        <v>101243</v>
      </c>
      <c r="M15" s="40">
        <v>392064</v>
      </c>
      <c r="N15" s="40">
        <v>169952</v>
      </c>
      <c r="O15" s="40">
        <v>79045</v>
      </c>
      <c r="P15" s="40">
        <v>74404</v>
      </c>
      <c r="Q15" s="40">
        <v>68663</v>
      </c>
      <c r="R15" s="40">
        <v>0</v>
      </c>
      <c r="S15" s="40">
        <v>0</v>
      </c>
      <c r="T15" s="40">
        <v>0</v>
      </c>
      <c r="U15" s="40">
        <v>0</v>
      </c>
      <c r="V15" s="40" t="s">
        <v>19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1">
        <v>0</v>
      </c>
      <c r="AT15" s="41">
        <v>0</v>
      </c>
      <c r="AU15" s="41">
        <v>0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1">
        <v>0</v>
      </c>
      <c r="BL15" s="41">
        <v>0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  <c r="BT15" s="41">
        <v>0</v>
      </c>
    </row>
    <row r="16" spans="1:72">
      <c r="A16" s="20" t="s">
        <v>82</v>
      </c>
      <c r="B16" s="144">
        <v>88702</v>
      </c>
      <c r="C16" s="40">
        <v>285813</v>
      </c>
      <c r="D16" s="40">
        <v>16602</v>
      </c>
      <c r="E16" s="40">
        <v>68107</v>
      </c>
      <c r="F16" s="40">
        <v>116841</v>
      </c>
      <c r="G16" s="40">
        <v>84263</v>
      </c>
      <c r="H16" s="40">
        <v>233345</v>
      </c>
      <c r="I16" s="40">
        <v>11060</v>
      </c>
      <c r="J16" s="40">
        <v>64104</v>
      </c>
      <c r="K16" s="40">
        <v>84711</v>
      </c>
      <c r="L16" s="40">
        <v>73470</v>
      </c>
      <c r="M16" s="40">
        <v>191650</v>
      </c>
      <c r="N16" s="40">
        <v>6630</v>
      </c>
      <c r="O16" s="40">
        <v>57739</v>
      </c>
      <c r="P16" s="40">
        <v>68617</v>
      </c>
      <c r="Q16" s="40">
        <v>58664</v>
      </c>
      <c r="R16" s="40">
        <v>196454</v>
      </c>
      <c r="S16" s="40">
        <v>3710</v>
      </c>
      <c r="T16" s="40">
        <v>49923</v>
      </c>
      <c r="U16" s="40">
        <v>78148</v>
      </c>
      <c r="V16" s="40">
        <v>64673</v>
      </c>
      <c r="W16" s="40">
        <v>229954</v>
      </c>
      <c r="X16" s="40">
        <v>1015</v>
      </c>
      <c r="Y16" s="40">
        <v>42912</v>
      </c>
      <c r="Z16" s="40">
        <v>109769</v>
      </c>
      <c r="AA16" s="40">
        <v>76258</v>
      </c>
      <c r="AB16" s="40">
        <v>200275.50104999999</v>
      </c>
      <c r="AC16" s="40">
        <v>11319</v>
      </c>
      <c r="AD16" s="41">
        <v>53460</v>
      </c>
      <c r="AE16" s="41">
        <v>71009</v>
      </c>
      <c r="AF16" s="41">
        <v>64649.831050000001</v>
      </c>
      <c r="AG16" s="41">
        <v>218444</v>
      </c>
      <c r="AH16" s="41">
        <v>11166</v>
      </c>
      <c r="AI16" s="41">
        <v>62616</v>
      </c>
      <c r="AJ16" s="41">
        <v>77101</v>
      </c>
      <c r="AK16" s="41">
        <v>67561</v>
      </c>
      <c r="AL16" s="41">
        <v>209082</v>
      </c>
      <c r="AM16" s="41">
        <v>11592</v>
      </c>
      <c r="AN16" s="41">
        <v>40219</v>
      </c>
      <c r="AO16" s="41">
        <v>81564</v>
      </c>
      <c r="AP16" s="41">
        <v>75707</v>
      </c>
      <c r="AQ16" s="41">
        <v>207293</v>
      </c>
      <c r="AR16" s="41">
        <v>6098</v>
      </c>
      <c r="AS16" s="41">
        <v>56971</v>
      </c>
      <c r="AT16" s="41">
        <v>78012</v>
      </c>
      <c r="AU16" s="41">
        <v>66212</v>
      </c>
      <c r="AV16" s="41">
        <v>152089</v>
      </c>
      <c r="AW16" s="41">
        <v>29122</v>
      </c>
      <c r="AX16" s="41">
        <v>30548</v>
      </c>
      <c r="AY16" s="41">
        <v>48709</v>
      </c>
      <c r="AZ16" s="41">
        <v>43710</v>
      </c>
      <c r="BA16" s="41">
        <v>185573</v>
      </c>
      <c r="BB16" s="41">
        <v>2923</v>
      </c>
      <c r="BC16" s="41">
        <v>49033</v>
      </c>
      <c r="BD16" s="41">
        <v>65805</v>
      </c>
      <c r="BE16" s="41">
        <v>67812</v>
      </c>
      <c r="BF16" s="41">
        <v>185204</v>
      </c>
      <c r="BG16" s="41">
        <v>653</v>
      </c>
      <c r="BH16" s="41">
        <v>73344</v>
      </c>
      <c r="BI16" s="41">
        <v>61934</v>
      </c>
      <c r="BJ16" s="41">
        <v>49273</v>
      </c>
      <c r="BK16" s="41">
        <v>77787</v>
      </c>
      <c r="BL16" s="41">
        <v>2389</v>
      </c>
      <c r="BM16" s="41">
        <v>40514</v>
      </c>
      <c r="BN16" s="41">
        <v>25503</v>
      </c>
      <c r="BO16" s="41">
        <v>9381</v>
      </c>
      <c r="BP16" s="41">
        <v>44408</v>
      </c>
      <c r="BQ16" s="41">
        <v>5231</v>
      </c>
      <c r="BR16" s="41">
        <v>19206</v>
      </c>
      <c r="BS16" s="41">
        <v>12995</v>
      </c>
      <c r="BT16" s="41">
        <v>6976</v>
      </c>
    </row>
    <row r="17" spans="1:72">
      <c r="A17" s="20" t="s">
        <v>238</v>
      </c>
      <c r="B17" s="144">
        <v>24937</v>
      </c>
      <c r="C17" s="40">
        <v>74129</v>
      </c>
      <c r="D17" s="40">
        <v>2495</v>
      </c>
      <c r="E17" s="40">
        <v>18078</v>
      </c>
      <c r="F17" s="40">
        <v>32977</v>
      </c>
      <c r="G17" s="40">
        <v>20579</v>
      </c>
      <c r="H17" s="40">
        <v>49953</v>
      </c>
      <c r="I17" s="40">
        <v>1001</v>
      </c>
      <c r="J17" s="40">
        <v>9471</v>
      </c>
      <c r="K17" s="40">
        <v>19396</v>
      </c>
      <c r="L17" s="40">
        <v>20085</v>
      </c>
      <c r="M17" s="40">
        <v>52105</v>
      </c>
      <c r="N17" s="40">
        <v>4159</v>
      </c>
      <c r="O17" s="40">
        <v>13956</v>
      </c>
      <c r="P17" s="40">
        <v>18646</v>
      </c>
      <c r="Q17" s="40">
        <v>15344</v>
      </c>
      <c r="R17" s="40">
        <v>44253</v>
      </c>
      <c r="S17" s="40">
        <v>2003</v>
      </c>
      <c r="T17" s="40">
        <v>8189</v>
      </c>
      <c r="U17" s="40">
        <v>22452</v>
      </c>
      <c r="V17" s="40">
        <v>11609</v>
      </c>
      <c r="W17" s="40">
        <v>41810</v>
      </c>
      <c r="X17" s="40">
        <v>740</v>
      </c>
      <c r="Y17" s="40">
        <v>6489</v>
      </c>
      <c r="Z17" s="40">
        <v>19651</v>
      </c>
      <c r="AA17" s="40">
        <v>14930</v>
      </c>
      <c r="AB17" s="40">
        <v>43442.297909999994</v>
      </c>
      <c r="AC17" s="40">
        <v>3303</v>
      </c>
      <c r="AD17" s="41">
        <v>10317</v>
      </c>
      <c r="AE17" s="41">
        <v>19301</v>
      </c>
      <c r="AF17" s="41">
        <v>10521.297909999998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1">
        <v>0</v>
      </c>
      <c r="BC17" s="41">
        <v>0</v>
      </c>
      <c r="BD17" s="41">
        <v>0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1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1">
        <v>0</v>
      </c>
    </row>
    <row r="18" spans="1:72">
      <c r="A18" s="20" t="s">
        <v>84</v>
      </c>
      <c r="B18" s="144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 t="s">
        <v>19</v>
      </c>
      <c r="P18" s="40" t="s">
        <v>19</v>
      </c>
      <c r="Q18" s="40" t="s">
        <v>19</v>
      </c>
      <c r="R18" s="40">
        <v>7593</v>
      </c>
      <c r="S18" s="40">
        <v>3547</v>
      </c>
      <c r="T18" s="40">
        <v>143</v>
      </c>
      <c r="U18" s="40">
        <v>1546</v>
      </c>
      <c r="V18" s="40">
        <v>2357</v>
      </c>
      <c r="W18" s="40">
        <v>52152</v>
      </c>
      <c r="X18" s="40">
        <v>3646</v>
      </c>
      <c r="Y18" s="40">
        <v>16006</v>
      </c>
      <c r="Z18" s="40">
        <v>22010</v>
      </c>
      <c r="AA18" s="40">
        <v>10490</v>
      </c>
      <c r="AB18" s="40">
        <v>21572</v>
      </c>
      <c r="AC18" s="40">
        <v>5607</v>
      </c>
      <c r="AD18" s="41">
        <v>6933</v>
      </c>
      <c r="AE18" s="41">
        <v>6894</v>
      </c>
      <c r="AF18" s="41">
        <v>842</v>
      </c>
      <c r="AG18" s="41">
        <v>20107</v>
      </c>
      <c r="AH18" s="41">
        <v>636</v>
      </c>
      <c r="AI18" s="41">
        <v>2200</v>
      </c>
      <c r="AJ18" s="41">
        <v>16796</v>
      </c>
      <c r="AK18" s="41">
        <v>475</v>
      </c>
      <c r="AL18" s="41">
        <v>2730</v>
      </c>
      <c r="AM18" s="41">
        <v>7</v>
      </c>
      <c r="AN18" s="41">
        <v>457</v>
      </c>
      <c r="AO18" s="41">
        <v>954</v>
      </c>
      <c r="AP18" s="41">
        <v>1312</v>
      </c>
      <c r="AQ18" s="41">
        <v>8419</v>
      </c>
      <c r="AR18" s="41">
        <v>3893</v>
      </c>
      <c r="AS18" s="41">
        <v>2224</v>
      </c>
      <c r="AT18" s="41">
        <v>1196</v>
      </c>
      <c r="AU18" s="41">
        <v>1106</v>
      </c>
      <c r="AV18" s="41">
        <v>21291</v>
      </c>
      <c r="AW18" s="41">
        <v>320</v>
      </c>
      <c r="AX18" s="41">
        <v>2858</v>
      </c>
      <c r="AY18" s="41">
        <v>13036</v>
      </c>
      <c r="AZ18" s="41">
        <v>5077</v>
      </c>
      <c r="BA18" s="41">
        <v>23210</v>
      </c>
      <c r="BB18" s="41">
        <v>333</v>
      </c>
      <c r="BC18" s="41">
        <v>3599</v>
      </c>
      <c r="BD18" s="41">
        <v>5336</v>
      </c>
      <c r="BE18" s="41">
        <v>13942</v>
      </c>
      <c r="BF18" s="41">
        <v>5555</v>
      </c>
      <c r="BG18" s="41">
        <v>5555</v>
      </c>
      <c r="BH18" s="41">
        <v>0</v>
      </c>
      <c r="BI18" s="41">
        <v>0</v>
      </c>
      <c r="BJ18" s="41">
        <v>0</v>
      </c>
      <c r="BK18" s="41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  <c r="BT18" s="41">
        <v>0</v>
      </c>
    </row>
    <row r="19" spans="1:72">
      <c r="A19" s="20" t="s">
        <v>315</v>
      </c>
      <c r="B19" s="144">
        <v>43217</v>
      </c>
      <c r="C19" s="40">
        <v>168508</v>
      </c>
      <c r="D19" s="40">
        <v>36262</v>
      </c>
      <c r="E19" s="40">
        <v>40636</v>
      </c>
      <c r="F19" s="40">
        <v>46983</v>
      </c>
      <c r="G19" s="40">
        <v>44627</v>
      </c>
      <c r="H19" s="40">
        <v>148462</v>
      </c>
      <c r="I19" s="40">
        <v>38923</v>
      </c>
      <c r="J19" s="40">
        <v>37840</v>
      </c>
      <c r="K19" s="40">
        <v>40461</v>
      </c>
      <c r="L19" s="40">
        <v>31238</v>
      </c>
      <c r="M19" s="40">
        <v>103129</v>
      </c>
      <c r="N19" s="40">
        <v>18221</v>
      </c>
      <c r="O19" s="40">
        <v>30686</v>
      </c>
      <c r="P19" s="40">
        <v>28139</v>
      </c>
      <c r="Q19" s="40">
        <v>26083</v>
      </c>
      <c r="R19" s="40">
        <v>0</v>
      </c>
      <c r="S19" s="40">
        <v>0</v>
      </c>
      <c r="T19" s="40">
        <v>0</v>
      </c>
      <c r="U19" s="40">
        <v>0</v>
      </c>
      <c r="V19" s="40" t="s">
        <v>19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1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1">
        <v>0</v>
      </c>
      <c r="BL19" s="41">
        <v>0</v>
      </c>
      <c r="BM19" s="41">
        <v>0</v>
      </c>
      <c r="BN19" s="41">
        <v>0</v>
      </c>
      <c r="BO19" s="41">
        <v>0</v>
      </c>
      <c r="BP19" s="41">
        <v>0</v>
      </c>
      <c r="BQ19" s="41">
        <v>0</v>
      </c>
      <c r="BR19" s="41">
        <v>0</v>
      </c>
      <c r="BS19" s="41">
        <v>0</v>
      </c>
      <c r="BT19" s="41">
        <v>0</v>
      </c>
    </row>
    <row r="20" spans="1:72">
      <c r="A20" s="20" t="s">
        <v>258</v>
      </c>
      <c r="B20" s="144">
        <v>5160</v>
      </c>
      <c r="C20" s="40">
        <v>30609</v>
      </c>
      <c r="D20" s="40">
        <v>6459</v>
      </c>
      <c r="E20" s="40">
        <v>4787</v>
      </c>
      <c r="F20" s="40">
        <v>12442</v>
      </c>
      <c r="G20" s="40">
        <v>6921</v>
      </c>
      <c r="H20" s="40">
        <v>66772</v>
      </c>
      <c r="I20" s="40">
        <v>25976</v>
      </c>
      <c r="J20" s="40">
        <v>13485</v>
      </c>
      <c r="K20" s="40">
        <v>13379</v>
      </c>
      <c r="L20" s="40">
        <v>13932</v>
      </c>
      <c r="M20" s="40">
        <v>75506</v>
      </c>
      <c r="N20" s="40">
        <v>40291</v>
      </c>
      <c r="O20" s="40">
        <v>25722</v>
      </c>
      <c r="P20" s="40">
        <v>5554</v>
      </c>
      <c r="Q20" s="40">
        <v>3939</v>
      </c>
      <c r="R20" s="40">
        <v>80934</v>
      </c>
      <c r="S20" s="40">
        <v>27614</v>
      </c>
      <c r="T20" s="40">
        <v>9107</v>
      </c>
      <c r="U20" s="40">
        <v>4547</v>
      </c>
      <c r="V20" s="40">
        <v>39666</v>
      </c>
      <c r="W20" s="40">
        <v>37049</v>
      </c>
      <c r="X20" s="40">
        <v>7290</v>
      </c>
      <c r="Y20" s="40">
        <v>12883</v>
      </c>
      <c r="Z20" s="40">
        <v>6503</v>
      </c>
      <c r="AA20" s="40">
        <v>10373</v>
      </c>
      <c r="AB20" s="40">
        <v>27179</v>
      </c>
      <c r="AC20" s="40">
        <v>0</v>
      </c>
      <c r="AD20" s="41">
        <v>27047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1">
        <v>0</v>
      </c>
    </row>
    <row r="21" spans="1:72">
      <c r="A21" s="20" t="s">
        <v>83</v>
      </c>
      <c r="B21" s="144">
        <v>47931</v>
      </c>
      <c r="C21" s="40">
        <v>176520</v>
      </c>
      <c r="D21" s="40">
        <v>33632</v>
      </c>
      <c r="E21" s="40">
        <v>54899</v>
      </c>
      <c r="F21" s="40">
        <v>49043</v>
      </c>
      <c r="G21" s="40">
        <v>38946</v>
      </c>
      <c r="H21" s="40">
        <v>215985</v>
      </c>
      <c r="I21" s="40">
        <v>50330</v>
      </c>
      <c r="J21" s="40">
        <v>32358</v>
      </c>
      <c r="K21" s="40">
        <v>97718</v>
      </c>
      <c r="L21" s="40">
        <v>35578</v>
      </c>
      <c r="M21" s="40">
        <v>172389</v>
      </c>
      <c r="N21" s="40">
        <v>31322</v>
      </c>
      <c r="O21" s="40">
        <v>30445</v>
      </c>
      <c r="P21" s="40">
        <v>66215</v>
      </c>
      <c r="Q21" s="40">
        <v>44406</v>
      </c>
      <c r="R21" s="40">
        <v>229612.96973999997</v>
      </c>
      <c r="S21" s="40">
        <v>56735.13622</v>
      </c>
      <c r="T21" s="40">
        <v>32203.89</v>
      </c>
      <c r="U21" s="40">
        <v>111415.94352</v>
      </c>
      <c r="V21" s="40">
        <v>29258</v>
      </c>
      <c r="W21" s="40">
        <v>61893</v>
      </c>
      <c r="X21" s="40">
        <v>13022</v>
      </c>
      <c r="Y21" s="40">
        <v>19998</v>
      </c>
      <c r="Z21" s="40">
        <v>20075</v>
      </c>
      <c r="AA21" s="40">
        <v>8798</v>
      </c>
      <c r="AB21" s="40">
        <v>59189.032489999998</v>
      </c>
      <c r="AC21" s="40">
        <v>26861</v>
      </c>
      <c r="AD21" s="41">
        <v>10597</v>
      </c>
      <c r="AE21" s="41">
        <v>8962</v>
      </c>
      <c r="AF21" s="41">
        <v>12738.70249</v>
      </c>
      <c r="AG21" s="41">
        <v>73878</v>
      </c>
      <c r="AH21" s="41">
        <v>16889</v>
      </c>
      <c r="AI21" s="41">
        <v>12471</v>
      </c>
      <c r="AJ21" s="41">
        <v>20787</v>
      </c>
      <c r="AK21" s="41">
        <v>23731</v>
      </c>
      <c r="AL21" s="41">
        <v>52504</v>
      </c>
      <c r="AM21" s="41">
        <v>10243</v>
      </c>
      <c r="AN21" s="41">
        <v>11993</v>
      </c>
      <c r="AO21" s="41">
        <v>16667</v>
      </c>
      <c r="AP21" s="41">
        <v>13601</v>
      </c>
      <c r="AQ21" s="41">
        <v>47985</v>
      </c>
      <c r="AR21" s="41">
        <v>11838</v>
      </c>
      <c r="AS21" s="41">
        <v>10586</v>
      </c>
      <c r="AT21" s="41">
        <v>13263</v>
      </c>
      <c r="AU21" s="41">
        <v>12298</v>
      </c>
      <c r="AV21" s="41">
        <v>65078</v>
      </c>
      <c r="AW21" s="41">
        <v>10650</v>
      </c>
      <c r="AX21" s="41">
        <v>16485</v>
      </c>
      <c r="AY21" s="41">
        <v>23493</v>
      </c>
      <c r="AZ21" s="41">
        <v>14450</v>
      </c>
      <c r="BA21" s="41">
        <v>51003</v>
      </c>
      <c r="BB21" s="41">
        <v>6931</v>
      </c>
      <c r="BC21" s="41">
        <v>14575</v>
      </c>
      <c r="BD21" s="41">
        <v>17502</v>
      </c>
      <c r="BE21" s="41">
        <v>11995</v>
      </c>
      <c r="BF21" s="41">
        <v>74350</v>
      </c>
      <c r="BG21" s="41">
        <v>5518</v>
      </c>
      <c r="BH21" s="41">
        <v>25059</v>
      </c>
      <c r="BI21" s="41">
        <v>36004</v>
      </c>
      <c r="BJ21" s="41">
        <v>7769</v>
      </c>
      <c r="BK21" s="41">
        <v>135912</v>
      </c>
      <c r="BL21" s="41">
        <v>11728</v>
      </c>
      <c r="BM21" s="41">
        <v>32610</v>
      </c>
      <c r="BN21" s="41">
        <v>59130</v>
      </c>
      <c r="BO21" s="41">
        <v>32444</v>
      </c>
      <c r="BP21" s="41">
        <v>64566</v>
      </c>
      <c r="BQ21" s="41">
        <v>5315</v>
      </c>
      <c r="BR21" s="41">
        <v>15612</v>
      </c>
      <c r="BS21" s="41">
        <v>16224</v>
      </c>
      <c r="BT21" s="41">
        <v>27415</v>
      </c>
    </row>
    <row r="22" spans="1:72" ht="4.5" customHeight="1">
      <c r="A22" s="48"/>
      <c r="B22" s="145"/>
      <c r="C22" s="138"/>
      <c r="D22" s="138"/>
      <c r="E22" s="138"/>
      <c r="F22" s="138"/>
      <c r="G22" s="138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</row>
    <row r="23" spans="1:72" s="90" customFormat="1" ht="12.75" collapsed="1">
      <c r="A23" s="58" t="s">
        <v>228</v>
      </c>
      <c r="B23" s="143">
        <f>SUM(B24:B29)</f>
        <v>696945</v>
      </c>
      <c r="C23" s="59">
        <f>SUM(C24:C29)</f>
        <v>3017702</v>
      </c>
      <c r="D23" s="59">
        <f>SUM(D24:D29)</f>
        <v>643321</v>
      </c>
      <c r="E23" s="59">
        <f>SUM(E24:E29)</f>
        <v>774643</v>
      </c>
      <c r="F23" s="59">
        <v>858010</v>
      </c>
      <c r="G23" s="59">
        <f t="shared" ref="G23:H23" si="2">SUM(G24:G29)</f>
        <v>741728</v>
      </c>
      <c r="H23" s="59">
        <f t="shared" si="2"/>
        <v>3327197.0690000001</v>
      </c>
      <c r="I23" s="59">
        <f>SUM(I24:I29)</f>
        <v>629897.06900000002</v>
      </c>
      <c r="J23" s="59">
        <v>774744</v>
      </c>
      <c r="K23" s="59">
        <f t="shared" ref="K23:L23" si="3">SUM(K24:K29)</f>
        <v>1028208</v>
      </c>
      <c r="L23" s="59">
        <f t="shared" si="3"/>
        <v>894210</v>
      </c>
      <c r="M23" s="59">
        <f t="shared" ref="M23:O23" si="4">SUM(M24:M29)</f>
        <v>3810331.5</v>
      </c>
      <c r="N23" s="59">
        <f t="shared" ref="N23" si="5">SUM(N24:N29)</f>
        <v>1331859</v>
      </c>
      <c r="O23" s="59">
        <f t="shared" si="4"/>
        <v>906192</v>
      </c>
      <c r="P23" s="59">
        <v>800889</v>
      </c>
      <c r="Q23" s="59">
        <v>771391.5</v>
      </c>
      <c r="R23" s="59">
        <v>3753122</v>
      </c>
      <c r="S23" s="59">
        <v>1227427</v>
      </c>
      <c r="T23" s="59">
        <v>858286</v>
      </c>
      <c r="U23" s="59">
        <v>905973</v>
      </c>
      <c r="V23" s="59">
        <v>761436</v>
      </c>
      <c r="W23" s="59">
        <v>2598848</v>
      </c>
      <c r="X23" s="59">
        <v>786142</v>
      </c>
      <c r="Y23" s="59">
        <v>566944</v>
      </c>
      <c r="Z23" s="59">
        <v>588102</v>
      </c>
      <c r="AA23" s="59">
        <v>657660</v>
      </c>
      <c r="AB23" s="59">
        <v>2176752.04354</v>
      </c>
      <c r="AC23" s="59">
        <v>549320</v>
      </c>
      <c r="AD23" s="59">
        <v>503513</v>
      </c>
      <c r="AE23" s="59">
        <v>514047</v>
      </c>
      <c r="AF23" s="59">
        <v>609872.04353999998</v>
      </c>
      <c r="AG23" s="59">
        <v>1473336</v>
      </c>
      <c r="AH23" s="59">
        <v>423492</v>
      </c>
      <c r="AI23" s="59">
        <v>409266</v>
      </c>
      <c r="AJ23" s="59">
        <v>362363</v>
      </c>
      <c r="AK23" s="59">
        <v>278215</v>
      </c>
      <c r="AL23" s="59">
        <v>1072936</v>
      </c>
      <c r="AM23" s="59">
        <v>355205</v>
      </c>
      <c r="AN23" s="59">
        <v>275395</v>
      </c>
      <c r="AO23" s="59">
        <v>150381</v>
      </c>
      <c r="AP23" s="59">
        <v>291955</v>
      </c>
      <c r="AQ23" s="59">
        <v>1607507</v>
      </c>
      <c r="AR23" s="59">
        <v>401592</v>
      </c>
      <c r="AS23" s="59">
        <v>354207</v>
      </c>
      <c r="AT23" s="59">
        <v>326304</v>
      </c>
      <c r="AU23" s="59">
        <v>525404</v>
      </c>
      <c r="AV23" s="59">
        <v>1601032</v>
      </c>
      <c r="AW23" s="59">
        <v>486931</v>
      </c>
      <c r="AX23" s="59">
        <v>327508</v>
      </c>
      <c r="AY23" s="59">
        <v>409313</v>
      </c>
      <c r="AZ23" s="59">
        <v>377280</v>
      </c>
      <c r="BA23" s="59">
        <v>1388001</v>
      </c>
      <c r="BB23" s="59">
        <v>379355</v>
      </c>
      <c r="BC23" s="59">
        <v>423566</v>
      </c>
      <c r="BD23" s="59">
        <v>404474</v>
      </c>
      <c r="BE23" s="59">
        <v>180606</v>
      </c>
      <c r="BF23" s="59">
        <v>1159813</v>
      </c>
      <c r="BG23" s="59">
        <v>362745</v>
      </c>
      <c r="BH23" s="59">
        <v>277499</v>
      </c>
      <c r="BI23" s="59">
        <v>261859</v>
      </c>
      <c r="BJ23" s="59">
        <v>257710</v>
      </c>
      <c r="BK23" s="59">
        <v>1078047</v>
      </c>
      <c r="BL23" s="59">
        <v>190471</v>
      </c>
      <c r="BM23" s="59">
        <v>190830</v>
      </c>
      <c r="BN23" s="59">
        <v>405901</v>
      </c>
      <c r="BO23" s="59">
        <v>290845</v>
      </c>
      <c r="BP23" s="59">
        <v>1038075</v>
      </c>
      <c r="BQ23" s="59">
        <v>253977</v>
      </c>
      <c r="BR23" s="59">
        <v>213003</v>
      </c>
      <c r="BS23" s="59">
        <v>417498</v>
      </c>
      <c r="BT23" s="59">
        <v>153597</v>
      </c>
    </row>
    <row r="24" spans="1:72">
      <c r="A24" s="20" t="s">
        <v>391</v>
      </c>
      <c r="B24" s="144">
        <v>615582</v>
      </c>
      <c r="C24" s="40">
        <v>2882932</v>
      </c>
      <c r="D24" s="40">
        <v>611467</v>
      </c>
      <c r="E24" s="40">
        <v>712409</v>
      </c>
      <c r="F24" s="40">
        <v>833432</v>
      </c>
      <c r="G24" s="40">
        <v>725624</v>
      </c>
      <c r="H24" s="40">
        <v>2934634</v>
      </c>
      <c r="I24" s="40">
        <v>517247</v>
      </c>
      <c r="J24" s="40">
        <v>685788</v>
      </c>
      <c r="K24" s="40">
        <v>890621</v>
      </c>
      <c r="L24" s="40">
        <v>840978</v>
      </c>
      <c r="M24" s="40">
        <v>3338221.5</v>
      </c>
      <c r="N24" s="40">
        <v>1094585</v>
      </c>
      <c r="O24" s="40">
        <v>760500</v>
      </c>
      <c r="P24" s="40">
        <v>768012</v>
      </c>
      <c r="Q24" s="40">
        <v>715124.5</v>
      </c>
      <c r="R24" s="40">
        <v>2412123</v>
      </c>
      <c r="S24" s="40">
        <v>889412</v>
      </c>
      <c r="T24" s="40">
        <v>535062</v>
      </c>
      <c r="U24" s="40">
        <v>522514</v>
      </c>
      <c r="V24" s="40">
        <v>465135</v>
      </c>
      <c r="W24" s="40">
        <v>2169137</v>
      </c>
      <c r="X24" s="40">
        <v>634692</v>
      </c>
      <c r="Y24" s="40">
        <v>442155</v>
      </c>
      <c r="Z24" s="40">
        <v>516936</v>
      </c>
      <c r="AA24" s="40">
        <v>575354</v>
      </c>
      <c r="AB24" s="40">
        <v>1783993.04354</v>
      </c>
      <c r="AC24" s="40">
        <v>495463</v>
      </c>
      <c r="AD24" s="41">
        <v>367600</v>
      </c>
      <c r="AE24" s="41">
        <v>381555</v>
      </c>
      <c r="AF24" s="41">
        <v>539375.04353999998</v>
      </c>
      <c r="AG24" s="41">
        <v>1107684</v>
      </c>
      <c r="AH24" s="41">
        <v>423492</v>
      </c>
      <c r="AI24" s="41">
        <v>272617</v>
      </c>
      <c r="AJ24" s="41">
        <v>187004</v>
      </c>
      <c r="AK24" s="41">
        <v>224571</v>
      </c>
      <c r="AL24" s="41">
        <v>966242</v>
      </c>
      <c r="AM24" s="41">
        <v>334154</v>
      </c>
      <c r="AN24" s="41">
        <v>235497</v>
      </c>
      <c r="AO24" s="41">
        <v>123947</v>
      </c>
      <c r="AP24" s="41">
        <v>272644</v>
      </c>
      <c r="AQ24" s="41">
        <v>1575580</v>
      </c>
      <c r="AR24" s="41">
        <v>391138</v>
      </c>
      <c r="AS24" s="41">
        <v>353488</v>
      </c>
      <c r="AT24" s="41">
        <v>320419</v>
      </c>
      <c r="AU24" s="41">
        <v>510535</v>
      </c>
      <c r="AV24" s="41">
        <v>1482816</v>
      </c>
      <c r="AW24" s="41">
        <v>462085</v>
      </c>
      <c r="AX24" s="41">
        <v>306291</v>
      </c>
      <c r="AY24" s="41">
        <v>354530</v>
      </c>
      <c r="AZ24" s="41">
        <v>359910</v>
      </c>
      <c r="BA24" s="41">
        <v>1156500</v>
      </c>
      <c r="BB24" s="41">
        <v>362404</v>
      </c>
      <c r="BC24" s="41">
        <v>354751</v>
      </c>
      <c r="BD24" s="41">
        <v>267170</v>
      </c>
      <c r="BE24" s="41">
        <v>172175</v>
      </c>
      <c r="BF24" s="41">
        <v>1000708</v>
      </c>
      <c r="BG24" s="41">
        <v>322752</v>
      </c>
      <c r="BH24" s="41">
        <v>257894</v>
      </c>
      <c r="BI24" s="41">
        <v>232873</v>
      </c>
      <c r="BJ24" s="41">
        <v>187189</v>
      </c>
      <c r="BK24" s="41">
        <v>819679</v>
      </c>
      <c r="BL24" s="41">
        <v>171901</v>
      </c>
      <c r="BM24" s="41">
        <v>154954</v>
      </c>
      <c r="BN24" s="41">
        <v>276754</v>
      </c>
      <c r="BO24" s="41">
        <v>216070</v>
      </c>
      <c r="BP24" s="41">
        <v>888516</v>
      </c>
      <c r="BQ24" s="41">
        <v>214734</v>
      </c>
      <c r="BR24" s="41">
        <v>147163</v>
      </c>
      <c r="BS24" s="41">
        <v>391633</v>
      </c>
      <c r="BT24" s="41">
        <v>134986</v>
      </c>
    </row>
    <row r="25" spans="1:72">
      <c r="A25" s="20" t="s">
        <v>85</v>
      </c>
      <c r="B25" s="144">
        <v>75291</v>
      </c>
      <c r="C25" s="40">
        <v>124222</v>
      </c>
      <c r="D25" s="40">
        <v>27249</v>
      </c>
      <c r="E25" s="40">
        <v>61104</v>
      </c>
      <c r="F25" s="40">
        <v>21443</v>
      </c>
      <c r="G25" s="40">
        <v>14426</v>
      </c>
      <c r="H25" s="40">
        <v>389898</v>
      </c>
      <c r="I25" s="40">
        <v>111623</v>
      </c>
      <c r="J25" s="40">
        <v>88598</v>
      </c>
      <c r="K25" s="40">
        <v>137395</v>
      </c>
      <c r="L25" s="40">
        <v>52282</v>
      </c>
      <c r="M25" s="40">
        <v>462235</v>
      </c>
      <c r="N25" s="40">
        <v>235711</v>
      </c>
      <c r="O25" s="40">
        <v>145692</v>
      </c>
      <c r="P25" s="40">
        <v>28338</v>
      </c>
      <c r="Q25" s="40">
        <v>52494</v>
      </c>
      <c r="R25" s="40">
        <v>1327317</v>
      </c>
      <c r="S25" s="40">
        <v>336358</v>
      </c>
      <c r="T25" s="40">
        <v>319338</v>
      </c>
      <c r="U25" s="40">
        <v>377194</v>
      </c>
      <c r="V25" s="40">
        <v>294427</v>
      </c>
      <c r="W25" s="40">
        <v>425156</v>
      </c>
      <c r="X25" s="40">
        <v>151450</v>
      </c>
      <c r="Y25" s="40">
        <v>122793</v>
      </c>
      <c r="Z25" s="40">
        <v>68607</v>
      </c>
      <c r="AA25" s="40">
        <v>82306</v>
      </c>
      <c r="AB25" s="40">
        <v>392759</v>
      </c>
      <c r="AC25" s="40">
        <v>53857</v>
      </c>
      <c r="AD25" s="41">
        <v>135913</v>
      </c>
      <c r="AE25" s="41">
        <v>132492</v>
      </c>
      <c r="AF25" s="41">
        <v>70497</v>
      </c>
      <c r="AG25" s="41">
        <v>365652</v>
      </c>
      <c r="AH25" s="41">
        <v>0</v>
      </c>
      <c r="AI25" s="41">
        <v>136649</v>
      </c>
      <c r="AJ25" s="41">
        <v>175359</v>
      </c>
      <c r="AK25" s="41">
        <v>53644</v>
      </c>
      <c r="AL25" s="41">
        <v>106694</v>
      </c>
      <c r="AM25" s="41">
        <v>21051</v>
      </c>
      <c r="AN25" s="41">
        <v>39898</v>
      </c>
      <c r="AO25" s="41">
        <v>26434</v>
      </c>
      <c r="AP25" s="41">
        <v>19311</v>
      </c>
      <c r="AQ25" s="41">
        <v>27100</v>
      </c>
      <c r="AR25" s="41">
        <v>10454</v>
      </c>
      <c r="AS25" s="41">
        <v>0</v>
      </c>
      <c r="AT25" s="41">
        <v>4648</v>
      </c>
      <c r="AU25" s="41">
        <v>11998</v>
      </c>
      <c r="AV25" s="41">
        <v>117832</v>
      </c>
      <c r="AW25" s="41">
        <v>24462</v>
      </c>
      <c r="AX25" s="41">
        <v>21217</v>
      </c>
      <c r="AY25" s="41">
        <v>54783</v>
      </c>
      <c r="AZ25" s="41">
        <v>17370</v>
      </c>
      <c r="BA25" s="41">
        <v>220551</v>
      </c>
      <c r="BB25" s="41">
        <v>16951</v>
      </c>
      <c r="BC25" s="41">
        <v>68750</v>
      </c>
      <c r="BD25" s="41">
        <v>134850</v>
      </c>
      <c r="BE25" s="41">
        <v>0</v>
      </c>
      <c r="BF25" s="41">
        <v>126053</v>
      </c>
      <c r="BG25" s="41">
        <v>30206</v>
      </c>
      <c r="BH25" s="41">
        <v>10235</v>
      </c>
      <c r="BI25" s="41">
        <v>18847</v>
      </c>
      <c r="BJ25" s="41">
        <v>66765</v>
      </c>
      <c r="BK25" s="41">
        <v>225789</v>
      </c>
      <c r="BL25" s="41">
        <v>8775</v>
      </c>
      <c r="BM25" s="41">
        <v>21970</v>
      </c>
      <c r="BN25" s="41">
        <v>123132</v>
      </c>
      <c r="BO25" s="41">
        <v>71912</v>
      </c>
      <c r="BP25" s="41">
        <v>119073</v>
      </c>
      <c r="BQ25" s="41">
        <v>30538</v>
      </c>
      <c r="BR25" s="41">
        <v>53475</v>
      </c>
      <c r="BS25" s="41">
        <v>19590</v>
      </c>
      <c r="BT25" s="41">
        <v>15470</v>
      </c>
    </row>
    <row r="26" spans="1:72">
      <c r="A26" s="20" t="s">
        <v>82</v>
      </c>
      <c r="B26" s="144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 t="s">
        <v>19</v>
      </c>
      <c r="P26" s="40" t="s">
        <v>19</v>
      </c>
      <c r="Q26" s="40" t="s">
        <v>19</v>
      </c>
      <c r="R26" s="40">
        <v>0</v>
      </c>
      <c r="S26" s="40">
        <v>0</v>
      </c>
      <c r="T26" s="40">
        <v>0</v>
      </c>
      <c r="U26" s="40">
        <v>0</v>
      </c>
      <c r="V26" s="40" t="s">
        <v>19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1">
        <v>0</v>
      </c>
    </row>
    <row r="27" spans="1:72">
      <c r="A27" s="20" t="s">
        <v>238</v>
      </c>
      <c r="B27" s="144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-1100.931</v>
      </c>
      <c r="I27" s="40">
        <v>-63.930999999999997</v>
      </c>
      <c r="J27" s="40">
        <v>-296</v>
      </c>
      <c r="K27" s="40">
        <v>-853</v>
      </c>
      <c r="L27" s="40">
        <v>112</v>
      </c>
      <c r="M27" s="40">
        <v>8312</v>
      </c>
      <c r="N27" s="40">
        <v>0</v>
      </c>
      <c r="O27" s="40">
        <v>0</v>
      </c>
      <c r="P27" s="40">
        <v>4539</v>
      </c>
      <c r="Q27" s="40">
        <v>3773</v>
      </c>
      <c r="R27" s="40">
        <v>13682</v>
      </c>
      <c r="S27" s="40">
        <v>1657</v>
      </c>
      <c r="T27" s="40">
        <v>3886</v>
      </c>
      <c r="U27" s="40">
        <v>6265</v>
      </c>
      <c r="V27" s="40">
        <v>1874</v>
      </c>
      <c r="W27" s="40">
        <v>4555</v>
      </c>
      <c r="X27" s="40">
        <v>0</v>
      </c>
      <c r="Y27" s="40">
        <v>1996</v>
      </c>
      <c r="Z27" s="40">
        <v>2559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0</v>
      </c>
      <c r="BQ27" s="40">
        <v>0</v>
      </c>
      <c r="BR27" s="40">
        <v>0</v>
      </c>
      <c r="BS27" s="40">
        <v>0</v>
      </c>
      <c r="BT27" s="40">
        <v>0</v>
      </c>
    </row>
    <row r="28" spans="1:72">
      <c r="A28" s="20" t="s">
        <v>72</v>
      </c>
      <c r="B28" s="144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 t="s">
        <v>19</v>
      </c>
      <c r="P28" s="40" t="s">
        <v>19</v>
      </c>
      <c r="Q28" s="40" t="s">
        <v>19</v>
      </c>
      <c r="R28" s="40">
        <v>0</v>
      </c>
      <c r="S28" s="40">
        <v>0</v>
      </c>
      <c r="T28" s="40">
        <v>0</v>
      </c>
      <c r="U28" s="40">
        <v>0</v>
      </c>
      <c r="V28" s="40" t="s">
        <v>19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1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  <c r="BT28" s="41">
        <v>0</v>
      </c>
    </row>
    <row r="29" spans="1:72">
      <c r="A29" s="20" t="s">
        <v>83</v>
      </c>
      <c r="B29" s="144">
        <v>6072</v>
      </c>
      <c r="C29" s="40">
        <v>10548</v>
      </c>
      <c r="D29" s="40">
        <v>4605</v>
      </c>
      <c r="E29" s="40">
        <v>1130</v>
      </c>
      <c r="F29" s="40">
        <v>3135</v>
      </c>
      <c r="G29" s="40">
        <v>1678</v>
      </c>
      <c r="H29" s="40">
        <v>3766</v>
      </c>
      <c r="I29" s="40">
        <v>1091</v>
      </c>
      <c r="J29" s="40">
        <v>654</v>
      </c>
      <c r="K29" s="40">
        <v>1045</v>
      </c>
      <c r="L29" s="40">
        <v>838</v>
      </c>
      <c r="M29" s="40">
        <v>1563</v>
      </c>
      <c r="N29" s="40">
        <v>1563</v>
      </c>
      <c r="O29" s="40" t="s">
        <v>19</v>
      </c>
      <c r="P29" s="40" t="s">
        <v>19</v>
      </c>
      <c r="Q29" s="40" t="s">
        <v>19</v>
      </c>
      <c r="R29" s="40">
        <v>0</v>
      </c>
      <c r="S29" s="40">
        <v>0</v>
      </c>
      <c r="T29" s="40">
        <v>0</v>
      </c>
      <c r="U29" s="40">
        <v>0</v>
      </c>
      <c r="V29" s="40" t="s">
        <v>19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4827</v>
      </c>
      <c r="AR29" s="41">
        <v>0</v>
      </c>
      <c r="AS29" s="41">
        <v>719</v>
      </c>
      <c r="AT29" s="41">
        <v>1237</v>
      </c>
      <c r="AU29" s="41">
        <v>2871</v>
      </c>
      <c r="AV29" s="41">
        <v>384</v>
      </c>
      <c r="AW29" s="41">
        <v>384</v>
      </c>
      <c r="AX29" s="41">
        <v>0</v>
      </c>
      <c r="AY29" s="41">
        <v>0</v>
      </c>
      <c r="AZ29" s="41">
        <v>0</v>
      </c>
      <c r="BA29" s="41">
        <v>10950</v>
      </c>
      <c r="BB29" s="41">
        <v>0</v>
      </c>
      <c r="BC29" s="41">
        <v>65</v>
      </c>
      <c r="BD29" s="41">
        <v>2454</v>
      </c>
      <c r="BE29" s="41">
        <v>8431</v>
      </c>
      <c r="BF29" s="41">
        <v>33052</v>
      </c>
      <c r="BG29" s="41">
        <v>9787</v>
      </c>
      <c r="BH29" s="41">
        <v>9370</v>
      </c>
      <c r="BI29" s="41">
        <v>10139</v>
      </c>
      <c r="BJ29" s="41">
        <v>3756</v>
      </c>
      <c r="BK29" s="41">
        <v>32579</v>
      </c>
      <c r="BL29" s="41">
        <v>9795</v>
      </c>
      <c r="BM29" s="41">
        <v>13906</v>
      </c>
      <c r="BN29" s="41">
        <v>6015</v>
      </c>
      <c r="BO29" s="41">
        <v>2863</v>
      </c>
      <c r="BP29" s="41">
        <v>30486</v>
      </c>
      <c r="BQ29" s="41">
        <v>8705</v>
      </c>
      <c r="BR29" s="41">
        <v>12365</v>
      </c>
      <c r="BS29" s="41">
        <v>6275</v>
      </c>
      <c r="BT29" s="41">
        <v>3141</v>
      </c>
    </row>
    <row r="30" spans="1:72" ht="4.5" customHeight="1">
      <c r="A30" s="48"/>
      <c r="B30" s="146"/>
      <c r="C30" s="139"/>
      <c r="D30" s="139"/>
      <c r="E30" s="139"/>
      <c r="F30" s="139"/>
      <c r="G30" s="139"/>
      <c r="H30" s="40"/>
      <c r="I30" s="40"/>
      <c r="J30" s="40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</row>
    <row r="31" spans="1:72" s="90" customFormat="1" ht="12.75" collapsed="1">
      <c r="A31" s="58" t="s">
        <v>51</v>
      </c>
      <c r="B31" s="143">
        <f>SUM(B32:B33,B36:B41)</f>
        <v>1529820</v>
      </c>
      <c r="C31" s="59">
        <f>SUM(C32:C33,C36:C41)</f>
        <v>7435012</v>
      </c>
      <c r="D31" s="59">
        <f>SUM(D32:D33,D36:D41)</f>
        <v>2244676</v>
      </c>
      <c r="E31" s="59">
        <f>SUM(E32:E33,E36:E41)</f>
        <v>1593175</v>
      </c>
      <c r="F31" s="59">
        <v>1739702</v>
      </c>
      <c r="G31" s="59">
        <f t="shared" ref="G31:J31" si="6">SUM(G32,G33,G36,G37,G38,G39,G40,G41)</f>
        <v>1857459</v>
      </c>
      <c r="H31" s="59">
        <f t="shared" si="6"/>
        <v>7199269.0690000001</v>
      </c>
      <c r="I31" s="59">
        <f t="shared" si="6"/>
        <v>1738986.0689999999</v>
      </c>
      <c r="J31" s="59">
        <f t="shared" si="6"/>
        <v>1845015</v>
      </c>
      <c r="K31" s="59">
        <f>SUM(K32,K33,K36,K37,K38,K39,K40,K41)</f>
        <v>1960474</v>
      </c>
      <c r="L31" s="59">
        <f t="shared" ref="L31" si="7">SUM(L32:L41)-L33</f>
        <v>1654655</v>
      </c>
      <c r="M31" s="59">
        <f t="shared" ref="M31:N31" si="8">SUM(M32:M41)-M33</f>
        <v>6922301.5</v>
      </c>
      <c r="N31" s="59">
        <f t="shared" si="8"/>
        <v>2423011</v>
      </c>
      <c r="O31" s="59">
        <f>SUM(O32:O41)-O33</f>
        <v>1609291</v>
      </c>
      <c r="P31" s="59">
        <v>1536691</v>
      </c>
      <c r="Q31" s="59">
        <v>1353307.5</v>
      </c>
      <c r="R31" s="59">
        <v>6643462</v>
      </c>
      <c r="S31" s="59">
        <v>1816719.0000000002</v>
      </c>
      <c r="T31" s="59">
        <v>1534656</v>
      </c>
      <c r="U31" s="59">
        <v>1584671.0000000002</v>
      </c>
      <c r="V31" s="59">
        <v>1707416</v>
      </c>
      <c r="W31" s="59">
        <v>5764670</v>
      </c>
      <c r="X31" s="59">
        <v>1486287</v>
      </c>
      <c r="Y31" s="59">
        <v>1531126</v>
      </c>
      <c r="Z31" s="59">
        <v>1425702</v>
      </c>
      <c r="AA31" s="59">
        <v>1321555</v>
      </c>
      <c r="AB31" s="59">
        <v>4322173.8749900004</v>
      </c>
      <c r="AC31" s="59">
        <v>1157045</v>
      </c>
      <c r="AD31" s="59">
        <v>1213471</v>
      </c>
      <c r="AE31" s="59">
        <v>925504</v>
      </c>
      <c r="AF31" s="59">
        <v>1024858.3414499999</v>
      </c>
      <c r="AG31" s="59">
        <v>3701547</v>
      </c>
      <c r="AH31" s="59">
        <v>1146539</v>
      </c>
      <c r="AI31" s="59">
        <v>1029978</v>
      </c>
      <c r="AJ31" s="59">
        <v>770096</v>
      </c>
      <c r="AK31" s="59">
        <v>754934</v>
      </c>
      <c r="AL31" s="59">
        <v>3381663</v>
      </c>
      <c r="AM31" s="59">
        <v>1124508</v>
      </c>
      <c r="AN31" s="59">
        <v>842562</v>
      </c>
      <c r="AO31" s="59">
        <v>643427</v>
      </c>
      <c r="AP31" s="59">
        <v>771165</v>
      </c>
      <c r="AQ31" s="59">
        <v>3622078</v>
      </c>
      <c r="AR31" s="59">
        <v>1118241</v>
      </c>
      <c r="AS31" s="59">
        <v>899679</v>
      </c>
      <c r="AT31" s="59">
        <v>736302</v>
      </c>
      <c r="AU31" s="59">
        <v>867856</v>
      </c>
      <c r="AV31" s="59">
        <v>3122348</v>
      </c>
      <c r="AW31" s="59">
        <v>894270</v>
      </c>
      <c r="AX31" s="59">
        <v>739325</v>
      </c>
      <c r="AY31" s="59">
        <v>779327</v>
      </c>
      <c r="AZ31" s="59">
        <v>709426</v>
      </c>
      <c r="BA31" s="59">
        <v>2831124</v>
      </c>
      <c r="BB31" s="59">
        <v>818146</v>
      </c>
      <c r="BC31" s="59">
        <v>852673</v>
      </c>
      <c r="BD31" s="59">
        <v>683599</v>
      </c>
      <c r="BE31" s="59">
        <v>476706</v>
      </c>
      <c r="BF31" s="59">
        <v>2340559</v>
      </c>
      <c r="BG31" s="59">
        <v>718324</v>
      </c>
      <c r="BH31" s="59">
        <v>584987</v>
      </c>
      <c r="BI31" s="59">
        <v>526227</v>
      </c>
      <c r="BJ31" s="59">
        <v>511021</v>
      </c>
      <c r="BK31" s="59">
        <v>1971689</v>
      </c>
      <c r="BL31" s="59">
        <v>438122</v>
      </c>
      <c r="BM31" s="59">
        <v>424811</v>
      </c>
      <c r="BN31" s="59">
        <v>614495</v>
      </c>
      <c r="BO31" s="59">
        <v>494261</v>
      </c>
      <c r="BP31" s="59">
        <v>1635953</v>
      </c>
      <c r="BQ31" s="59">
        <v>403813</v>
      </c>
      <c r="BR31" s="59">
        <v>394914</v>
      </c>
      <c r="BS31" s="59">
        <v>546914</v>
      </c>
      <c r="BT31" s="59">
        <v>290312</v>
      </c>
    </row>
    <row r="32" spans="1:72">
      <c r="A32" s="20" t="s">
        <v>316</v>
      </c>
      <c r="B32" s="144">
        <v>683634</v>
      </c>
      <c r="C32" s="40">
        <v>3218500</v>
      </c>
      <c r="D32" s="40">
        <v>706261</v>
      </c>
      <c r="E32" s="40">
        <v>784876</v>
      </c>
      <c r="F32" s="40">
        <v>923431</v>
      </c>
      <c r="G32" s="40">
        <v>803932</v>
      </c>
      <c r="H32" s="40">
        <v>3266412</v>
      </c>
      <c r="I32" s="40">
        <v>605337</v>
      </c>
      <c r="J32" s="40">
        <v>760020</v>
      </c>
      <c r="K32" s="43">
        <v>987688</v>
      </c>
      <c r="L32" s="43">
        <v>913367</v>
      </c>
      <c r="M32" s="43">
        <v>3620796.5</v>
      </c>
      <c r="N32" s="43">
        <v>1184880</v>
      </c>
      <c r="O32" s="40">
        <v>829162</v>
      </c>
      <c r="P32" s="40">
        <v>840251</v>
      </c>
      <c r="Q32" s="40">
        <v>766503.5</v>
      </c>
      <c r="R32" s="40">
        <v>2613263</v>
      </c>
      <c r="S32" s="40">
        <v>953585</v>
      </c>
      <c r="T32" s="40">
        <v>577771</v>
      </c>
      <c r="U32" s="40">
        <v>568201</v>
      </c>
      <c r="V32" s="40">
        <v>513706</v>
      </c>
      <c r="W32" s="40">
        <v>2346722</v>
      </c>
      <c r="X32" s="40">
        <v>677907</v>
      </c>
      <c r="Y32" s="40">
        <v>480083</v>
      </c>
      <c r="Z32" s="40">
        <v>557455</v>
      </c>
      <c r="AA32" s="40">
        <v>631277</v>
      </c>
      <c r="AB32" s="40">
        <v>1938345.04354</v>
      </c>
      <c r="AC32" s="40">
        <v>542275</v>
      </c>
      <c r="AD32" s="41">
        <v>406984</v>
      </c>
      <c r="AE32" s="41">
        <v>411778</v>
      </c>
      <c r="AF32" s="41">
        <v>577308.04353999998</v>
      </c>
      <c r="AG32" s="41">
        <v>1242077</v>
      </c>
      <c r="AH32" s="41">
        <v>463914</v>
      </c>
      <c r="AI32" s="41">
        <v>304340</v>
      </c>
      <c r="AJ32" s="41">
        <v>217106</v>
      </c>
      <c r="AK32" s="41">
        <v>256717</v>
      </c>
      <c r="AL32" s="41">
        <v>1108295</v>
      </c>
      <c r="AM32" s="41">
        <v>367079</v>
      </c>
      <c r="AN32" s="41">
        <v>269936</v>
      </c>
      <c r="AO32" s="41">
        <v>163813</v>
      </c>
      <c r="AP32" s="41">
        <v>307467</v>
      </c>
      <c r="AQ32" s="41">
        <v>1781545</v>
      </c>
      <c r="AR32" s="41">
        <v>459236</v>
      </c>
      <c r="AS32" s="41">
        <v>410485</v>
      </c>
      <c r="AT32" s="41">
        <v>359171</v>
      </c>
      <c r="AU32" s="41">
        <v>552653</v>
      </c>
      <c r="AV32" s="41">
        <v>1644630</v>
      </c>
      <c r="AW32" s="41">
        <v>522620</v>
      </c>
      <c r="AX32" s="41">
        <v>347929</v>
      </c>
      <c r="AY32" s="41">
        <v>386671</v>
      </c>
      <c r="AZ32" s="41">
        <v>387410</v>
      </c>
      <c r="BA32" s="41">
        <v>1258726</v>
      </c>
      <c r="BB32" s="41">
        <v>392190</v>
      </c>
      <c r="BC32" s="41">
        <v>381347</v>
      </c>
      <c r="BD32" s="41">
        <v>290053</v>
      </c>
      <c r="BE32" s="41">
        <v>195136</v>
      </c>
      <c r="BF32" s="41">
        <v>1079945</v>
      </c>
      <c r="BG32" s="41">
        <v>346441</v>
      </c>
      <c r="BH32" s="41">
        <v>279859</v>
      </c>
      <c r="BI32" s="41">
        <v>249781</v>
      </c>
      <c r="BJ32" s="41">
        <v>203864</v>
      </c>
      <c r="BK32" s="41">
        <v>884277</v>
      </c>
      <c r="BL32" s="41">
        <v>189736</v>
      </c>
      <c r="BM32" s="41">
        <v>169388</v>
      </c>
      <c r="BN32" s="41">
        <v>296062</v>
      </c>
      <c r="BO32" s="41">
        <v>229091</v>
      </c>
      <c r="BP32" s="41">
        <v>950326</v>
      </c>
      <c r="BQ32" s="41">
        <v>232352</v>
      </c>
      <c r="BR32" s="41">
        <v>164788</v>
      </c>
      <c r="BS32" s="41">
        <v>407403</v>
      </c>
      <c r="BT32" s="41">
        <v>145783</v>
      </c>
    </row>
    <row r="33" spans="1:72">
      <c r="A33" s="20" t="s">
        <v>85</v>
      </c>
      <c r="B33" s="144">
        <f>SUM(B34:B35)</f>
        <v>630167</v>
      </c>
      <c r="C33" s="40">
        <f>SUM(C34:C35)</f>
        <v>3470385</v>
      </c>
      <c r="D33" s="40">
        <f>SUM(D34:D35)</f>
        <v>1438360</v>
      </c>
      <c r="E33" s="40">
        <v>620662</v>
      </c>
      <c r="F33" s="40">
        <v>554850</v>
      </c>
      <c r="G33" s="40">
        <v>856513</v>
      </c>
      <c r="H33" s="40">
        <v>3215675</v>
      </c>
      <c r="I33" s="40">
        <v>1005332</v>
      </c>
      <c r="J33" s="40">
        <v>927379</v>
      </c>
      <c r="K33" s="43">
        <v>716929</v>
      </c>
      <c r="L33" s="43">
        <v>566035</v>
      </c>
      <c r="M33" s="43">
        <v>2696851</v>
      </c>
      <c r="N33" s="43">
        <v>1135945</v>
      </c>
      <c r="O33" s="40">
        <v>621581</v>
      </c>
      <c r="P33" s="40">
        <v>504730</v>
      </c>
      <c r="Q33" s="40">
        <v>434595</v>
      </c>
      <c r="R33" s="40">
        <v>3457670.0302599999</v>
      </c>
      <c r="S33" s="40">
        <v>767867.86378000001</v>
      </c>
      <c r="T33" s="40">
        <v>853433.11</v>
      </c>
      <c r="U33" s="40">
        <v>792096.05648000003</v>
      </c>
      <c r="V33" s="40">
        <v>1044273</v>
      </c>
      <c r="W33" s="40">
        <v>2990535</v>
      </c>
      <c r="X33" s="40">
        <v>782667</v>
      </c>
      <c r="Y33" s="40">
        <v>950759</v>
      </c>
      <c r="Z33" s="40">
        <v>687680</v>
      </c>
      <c r="AA33" s="40">
        <v>569429</v>
      </c>
      <c r="AB33" s="40">
        <v>2032171</v>
      </c>
      <c r="AC33" s="40">
        <v>567680</v>
      </c>
      <c r="AD33" s="41">
        <v>698133</v>
      </c>
      <c r="AE33" s="41">
        <v>407560</v>
      </c>
      <c r="AF33" s="41">
        <v>358798</v>
      </c>
      <c r="AG33" s="41">
        <v>2147041</v>
      </c>
      <c r="AH33" s="41">
        <v>653934</v>
      </c>
      <c r="AI33" s="41">
        <v>648351</v>
      </c>
      <c r="AJ33" s="41">
        <v>438306</v>
      </c>
      <c r="AK33" s="41">
        <v>406450</v>
      </c>
      <c r="AL33" s="41">
        <v>2009052</v>
      </c>
      <c r="AM33" s="41">
        <v>735587</v>
      </c>
      <c r="AN33" s="41">
        <v>519957</v>
      </c>
      <c r="AO33" s="41">
        <v>380429</v>
      </c>
      <c r="AP33" s="41">
        <v>373078</v>
      </c>
      <c r="AQ33" s="41">
        <v>1572009</v>
      </c>
      <c r="AR33" s="41">
        <v>637176</v>
      </c>
      <c r="AS33" s="41">
        <v>418694</v>
      </c>
      <c r="AT33" s="41">
        <v>283423</v>
      </c>
      <c r="AU33" s="41">
        <v>232716</v>
      </c>
      <c r="AV33" s="41">
        <v>1238876</v>
      </c>
      <c r="AW33" s="41">
        <v>331174</v>
      </c>
      <c r="AX33" s="41">
        <v>341505</v>
      </c>
      <c r="AY33" s="41">
        <v>307418</v>
      </c>
      <c r="AZ33" s="41">
        <v>258779</v>
      </c>
      <c r="BA33" s="41">
        <v>1301662</v>
      </c>
      <c r="BB33" s="41">
        <v>415769</v>
      </c>
      <c r="BC33" s="41">
        <v>404054</v>
      </c>
      <c r="BD33" s="41">
        <v>302449</v>
      </c>
      <c r="BE33" s="41">
        <v>179390</v>
      </c>
      <c r="BF33" s="41">
        <v>962453</v>
      </c>
      <c r="BG33" s="41">
        <v>350370</v>
      </c>
      <c r="BH33" s="41">
        <v>197355</v>
      </c>
      <c r="BI33" s="41">
        <v>168369</v>
      </c>
      <c r="BJ33" s="41">
        <v>246359</v>
      </c>
      <c r="BK33" s="41">
        <v>841134</v>
      </c>
      <c r="BL33" s="41">
        <v>224474</v>
      </c>
      <c r="BM33" s="41">
        <v>168393</v>
      </c>
      <c r="BN33" s="41">
        <v>227785</v>
      </c>
      <c r="BO33" s="41">
        <v>220482</v>
      </c>
      <c r="BP33" s="41">
        <v>546167</v>
      </c>
      <c r="BQ33" s="41">
        <v>152210</v>
      </c>
      <c r="BR33" s="41">
        <v>182943</v>
      </c>
      <c r="BS33" s="41">
        <v>104017</v>
      </c>
      <c r="BT33" s="41">
        <v>106997</v>
      </c>
    </row>
    <row r="34" spans="1:72">
      <c r="A34" s="105" t="s">
        <v>314</v>
      </c>
      <c r="B34" s="144">
        <v>450764</v>
      </c>
      <c r="C34" s="40">
        <v>2666820</v>
      </c>
      <c r="D34" s="40">
        <v>1055278</v>
      </c>
      <c r="E34" s="40">
        <v>509020</v>
      </c>
      <c r="F34" s="40">
        <v>456031</v>
      </c>
      <c r="G34" s="40">
        <v>646491</v>
      </c>
      <c r="H34" s="40">
        <v>2635007</v>
      </c>
      <c r="I34" s="40">
        <v>766217</v>
      </c>
      <c r="J34" s="40">
        <v>778923</v>
      </c>
      <c r="K34" s="43">
        <v>625075</v>
      </c>
      <c r="L34" s="43">
        <v>464792</v>
      </c>
      <c r="M34" s="43">
        <v>2304787</v>
      </c>
      <c r="N34" s="43">
        <v>965993</v>
      </c>
      <c r="O34" s="40">
        <v>542536</v>
      </c>
      <c r="P34" s="40">
        <v>430326</v>
      </c>
      <c r="Q34" s="40">
        <v>365932</v>
      </c>
      <c r="R34" s="40">
        <v>3457670.0302599999</v>
      </c>
      <c r="S34" s="40">
        <v>767867.86378000001</v>
      </c>
      <c r="T34" s="40">
        <v>853433.11</v>
      </c>
      <c r="U34" s="40">
        <v>792096.05648000003</v>
      </c>
      <c r="V34" s="40">
        <v>1044273</v>
      </c>
      <c r="W34" s="40">
        <v>2990535</v>
      </c>
      <c r="X34" s="40">
        <v>782667</v>
      </c>
      <c r="Y34" s="40">
        <v>950759</v>
      </c>
      <c r="Z34" s="40">
        <v>687680</v>
      </c>
      <c r="AA34" s="40">
        <v>569429</v>
      </c>
      <c r="AB34" s="40">
        <v>2032171</v>
      </c>
      <c r="AC34" s="40">
        <v>567680</v>
      </c>
      <c r="AD34" s="41">
        <v>698133</v>
      </c>
      <c r="AE34" s="41">
        <v>407560</v>
      </c>
      <c r="AF34" s="41">
        <v>358798</v>
      </c>
      <c r="AG34" s="41">
        <v>2147041</v>
      </c>
      <c r="AH34" s="41">
        <v>653934</v>
      </c>
      <c r="AI34" s="41">
        <v>648351</v>
      </c>
      <c r="AJ34" s="41">
        <v>438306</v>
      </c>
      <c r="AK34" s="41">
        <v>406450</v>
      </c>
      <c r="AL34" s="41">
        <v>2009052</v>
      </c>
      <c r="AM34" s="41">
        <v>735587</v>
      </c>
      <c r="AN34" s="41">
        <v>519957</v>
      </c>
      <c r="AO34" s="41">
        <v>380429</v>
      </c>
      <c r="AP34" s="41">
        <v>373078</v>
      </c>
      <c r="AQ34" s="41">
        <v>1572009</v>
      </c>
      <c r="AR34" s="41">
        <v>637176</v>
      </c>
      <c r="AS34" s="41">
        <v>418694</v>
      </c>
      <c r="AT34" s="41">
        <v>283423</v>
      </c>
      <c r="AU34" s="41">
        <v>232716</v>
      </c>
      <c r="AV34" s="41">
        <v>1238876</v>
      </c>
      <c r="AW34" s="41">
        <v>331174</v>
      </c>
      <c r="AX34" s="41">
        <v>341505</v>
      </c>
      <c r="AY34" s="41">
        <v>307418</v>
      </c>
      <c r="AZ34" s="41">
        <v>258779</v>
      </c>
      <c r="BA34" s="41">
        <v>1301662</v>
      </c>
      <c r="BB34" s="41">
        <v>415769</v>
      </c>
      <c r="BC34" s="41">
        <v>404054</v>
      </c>
      <c r="BD34" s="41">
        <v>302449</v>
      </c>
      <c r="BE34" s="41">
        <v>179390</v>
      </c>
      <c r="BF34" s="41">
        <v>962453</v>
      </c>
      <c r="BG34" s="41">
        <v>350370</v>
      </c>
      <c r="BH34" s="41">
        <v>197355</v>
      </c>
      <c r="BI34" s="41">
        <v>168369</v>
      </c>
      <c r="BJ34" s="41">
        <v>246359</v>
      </c>
      <c r="BK34" s="41">
        <v>841134</v>
      </c>
      <c r="BL34" s="41">
        <v>224474</v>
      </c>
      <c r="BM34" s="41">
        <v>168393</v>
      </c>
      <c r="BN34" s="41">
        <v>227785</v>
      </c>
      <c r="BO34" s="41">
        <v>220482</v>
      </c>
      <c r="BP34" s="41">
        <v>546167</v>
      </c>
      <c r="BQ34" s="41">
        <v>152210</v>
      </c>
      <c r="BR34" s="41">
        <v>182943</v>
      </c>
      <c r="BS34" s="41">
        <v>104017</v>
      </c>
      <c r="BT34" s="41">
        <v>106997</v>
      </c>
    </row>
    <row r="35" spans="1:72">
      <c r="A35" s="105" t="s">
        <v>311</v>
      </c>
      <c r="B35" s="144">
        <v>179403</v>
      </c>
      <c r="C35" s="40">
        <v>803565</v>
      </c>
      <c r="D35" s="40">
        <v>383082</v>
      </c>
      <c r="E35" s="40">
        <v>111642</v>
      </c>
      <c r="F35" s="40">
        <v>98819</v>
      </c>
      <c r="G35" s="40">
        <v>210022</v>
      </c>
      <c r="H35" s="40">
        <v>580668</v>
      </c>
      <c r="I35" s="40">
        <v>239115</v>
      </c>
      <c r="J35" s="40">
        <v>148456</v>
      </c>
      <c r="K35" s="43">
        <v>91854</v>
      </c>
      <c r="L35" s="43">
        <v>101243</v>
      </c>
      <c r="M35" s="43">
        <v>392064</v>
      </c>
      <c r="N35" s="43">
        <v>169952</v>
      </c>
      <c r="O35" s="43">
        <v>79045</v>
      </c>
      <c r="P35" s="43">
        <v>74404</v>
      </c>
      <c r="Q35" s="43">
        <v>68663</v>
      </c>
      <c r="R35" s="43">
        <v>0</v>
      </c>
      <c r="S35" s="43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3">
        <v>0</v>
      </c>
      <c r="AB35" s="40">
        <v>0</v>
      </c>
      <c r="AC35" s="40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1">
        <v>0</v>
      </c>
      <c r="BL35" s="41">
        <v>0</v>
      </c>
      <c r="BM35" s="41">
        <v>0</v>
      </c>
      <c r="BN35" s="41">
        <v>0</v>
      </c>
      <c r="BO35" s="41">
        <v>0</v>
      </c>
      <c r="BP35" s="41">
        <v>0</v>
      </c>
      <c r="BQ35" s="41">
        <v>0</v>
      </c>
      <c r="BR35" s="41">
        <v>0</v>
      </c>
      <c r="BS35" s="41">
        <v>0</v>
      </c>
      <c r="BT35" s="41">
        <v>0</v>
      </c>
    </row>
    <row r="36" spans="1:72">
      <c r="A36" s="20" t="s">
        <v>82</v>
      </c>
      <c r="B36" s="144">
        <v>88702</v>
      </c>
      <c r="C36" s="40">
        <v>285813</v>
      </c>
      <c r="D36" s="40">
        <v>16602</v>
      </c>
      <c r="E36" s="40">
        <v>68107</v>
      </c>
      <c r="F36" s="40">
        <v>116841</v>
      </c>
      <c r="G36" s="40">
        <v>84263</v>
      </c>
      <c r="H36" s="40">
        <v>233345</v>
      </c>
      <c r="I36" s="40">
        <v>11060</v>
      </c>
      <c r="J36" s="40">
        <v>64104</v>
      </c>
      <c r="K36" s="43">
        <v>84711</v>
      </c>
      <c r="L36" s="43">
        <v>73470</v>
      </c>
      <c r="M36" s="43">
        <v>191650</v>
      </c>
      <c r="N36" s="43">
        <v>6630</v>
      </c>
      <c r="O36" s="40">
        <v>57739</v>
      </c>
      <c r="P36" s="40">
        <v>68617</v>
      </c>
      <c r="Q36" s="40">
        <v>58664</v>
      </c>
      <c r="R36" s="40">
        <v>196454</v>
      </c>
      <c r="S36" s="40">
        <v>3710</v>
      </c>
      <c r="T36" s="40">
        <v>49923</v>
      </c>
      <c r="U36" s="40">
        <v>78148</v>
      </c>
      <c r="V36" s="40">
        <v>64673</v>
      </c>
      <c r="W36" s="40">
        <v>229954</v>
      </c>
      <c r="X36" s="40">
        <v>1015</v>
      </c>
      <c r="Y36" s="40">
        <v>42912</v>
      </c>
      <c r="Z36" s="40">
        <v>109769</v>
      </c>
      <c r="AA36" s="40">
        <v>76258</v>
      </c>
      <c r="AB36" s="40">
        <v>200275.50104999999</v>
      </c>
      <c r="AC36" s="40">
        <v>11319</v>
      </c>
      <c r="AD36" s="41">
        <v>53460</v>
      </c>
      <c r="AE36" s="41">
        <v>71009</v>
      </c>
      <c r="AF36" s="41">
        <v>64488</v>
      </c>
      <c r="AG36" s="41">
        <v>218444</v>
      </c>
      <c r="AH36" s="41">
        <v>11166</v>
      </c>
      <c r="AI36" s="41">
        <v>62616</v>
      </c>
      <c r="AJ36" s="41">
        <v>77101</v>
      </c>
      <c r="AK36" s="41">
        <v>67561</v>
      </c>
      <c r="AL36" s="41">
        <v>209082</v>
      </c>
      <c r="AM36" s="41">
        <v>11592</v>
      </c>
      <c r="AN36" s="41">
        <v>40219</v>
      </c>
      <c r="AO36" s="41">
        <v>81564</v>
      </c>
      <c r="AP36" s="41">
        <v>75707</v>
      </c>
      <c r="AQ36" s="41">
        <v>207293</v>
      </c>
      <c r="AR36" s="41">
        <v>6098</v>
      </c>
      <c r="AS36" s="41">
        <v>56971</v>
      </c>
      <c r="AT36" s="41">
        <v>78012</v>
      </c>
      <c r="AU36" s="41">
        <v>66212</v>
      </c>
      <c r="AV36" s="41">
        <v>152089</v>
      </c>
      <c r="AW36" s="41">
        <v>29122</v>
      </c>
      <c r="AX36" s="41">
        <v>30548</v>
      </c>
      <c r="AY36" s="41">
        <v>48709</v>
      </c>
      <c r="AZ36" s="41">
        <v>43710</v>
      </c>
      <c r="BA36" s="41">
        <v>185573</v>
      </c>
      <c r="BB36" s="41">
        <v>2923</v>
      </c>
      <c r="BC36" s="41">
        <v>49033</v>
      </c>
      <c r="BD36" s="41">
        <v>65805</v>
      </c>
      <c r="BE36" s="41">
        <v>67812</v>
      </c>
      <c r="BF36" s="41">
        <v>185204</v>
      </c>
      <c r="BG36" s="41">
        <v>653</v>
      </c>
      <c r="BH36" s="41">
        <v>73344</v>
      </c>
      <c r="BI36" s="41">
        <v>61934</v>
      </c>
      <c r="BJ36" s="41">
        <v>49273</v>
      </c>
      <c r="BK36" s="41">
        <v>77787</v>
      </c>
      <c r="BL36" s="41">
        <v>2389</v>
      </c>
      <c r="BM36" s="41">
        <v>40514</v>
      </c>
      <c r="BN36" s="41">
        <v>25503</v>
      </c>
      <c r="BO36" s="41">
        <v>9381</v>
      </c>
      <c r="BP36" s="41">
        <v>44408</v>
      </c>
      <c r="BQ36" s="41">
        <v>5231</v>
      </c>
      <c r="BR36" s="41">
        <v>19206</v>
      </c>
      <c r="BS36" s="41">
        <v>12995</v>
      </c>
      <c r="BT36" s="41">
        <v>6976</v>
      </c>
    </row>
    <row r="37" spans="1:72">
      <c r="A37" s="20" t="s">
        <v>238</v>
      </c>
      <c r="B37" s="144">
        <v>24937</v>
      </c>
      <c r="C37" s="40">
        <v>74129</v>
      </c>
      <c r="D37" s="40">
        <v>2495</v>
      </c>
      <c r="E37" s="40">
        <v>18078</v>
      </c>
      <c r="F37" s="40">
        <v>32977</v>
      </c>
      <c r="G37" s="40">
        <v>20579</v>
      </c>
      <c r="H37" s="40">
        <v>48852.069000000003</v>
      </c>
      <c r="I37" s="40">
        <v>937.06899999999996</v>
      </c>
      <c r="J37" s="40">
        <v>9175</v>
      </c>
      <c r="K37" s="43">
        <v>18543</v>
      </c>
      <c r="L37" s="43">
        <v>20197</v>
      </c>
      <c r="M37" s="43">
        <v>60417</v>
      </c>
      <c r="N37" s="43">
        <v>4159</v>
      </c>
      <c r="O37" s="40">
        <v>13956</v>
      </c>
      <c r="P37" s="40">
        <v>23185</v>
      </c>
      <c r="Q37" s="40">
        <v>19117</v>
      </c>
      <c r="R37" s="40">
        <v>57935</v>
      </c>
      <c r="S37" s="40">
        <v>3660</v>
      </c>
      <c r="T37" s="40">
        <v>12075</v>
      </c>
      <c r="U37" s="40">
        <v>28717</v>
      </c>
      <c r="V37" s="40">
        <v>13483</v>
      </c>
      <c r="W37" s="40">
        <v>46365</v>
      </c>
      <c r="X37" s="40">
        <v>740</v>
      </c>
      <c r="Y37" s="40">
        <v>8485</v>
      </c>
      <c r="Z37" s="40">
        <v>22210</v>
      </c>
      <c r="AA37" s="40">
        <v>14930</v>
      </c>
      <c r="AB37" s="40">
        <v>43442.297909999994</v>
      </c>
      <c r="AC37" s="40">
        <v>3303</v>
      </c>
      <c r="AD37" s="41">
        <v>10317</v>
      </c>
      <c r="AE37" s="41">
        <v>19301</v>
      </c>
      <c r="AF37" s="41">
        <v>10521.297909999998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0</v>
      </c>
      <c r="BI37" s="41">
        <v>0</v>
      </c>
      <c r="BJ37" s="41">
        <v>0</v>
      </c>
      <c r="BK37" s="41">
        <v>0</v>
      </c>
      <c r="BL37" s="41">
        <v>0</v>
      </c>
      <c r="BM37" s="41">
        <v>0</v>
      </c>
      <c r="BN37" s="41">
        <v>0</v>
      </c>
      <c r="BO37" s="41">
        <v>0</v>
      </c>
      <c r="BP37" s="41">
        <v>0</v>
      </c>
      <c r="BQ37" s="41">
        <v>0</v>
      </c>
      <c r="BR37" s="41">
        <v>0</v>
      </c>
      <c r="BS37" s="41">
        <v>0</v>
      </c>
      <c r="BT37" s="41">
        <v>0</v>
      </c>
    </row>
    <row r="38" spans="1:72">
      <c r="A38" s="20" t="s">
        <v>84</v>
      </c>
      <c r="B38" s="144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3">
        <v>0</v>
      </c>
      <c r="L38" s="43">
        <v>0</v>
      </c>
      <c r="M38" s="43">
        <v>0</v>
      </c>
      <c r="N38" s="43">
        <v>0</v>
      </c>
      <c r="O38" s="40" t="s">
        <v>19</v>
      </c>
      <c r="P38" s="40" t="s">
        <v>19</v>
      </c>
      <c r="Q38" s="40" t="s">
        <v>19</v>
      </c>
      <c r="R38" s="40">
        <v>7593</v>
      </c>
      <c r="S38" s="40">
        <v>3547</v>
      </c>
      <c r="T38" s="40">
        <v>143</v>
      </c>
      <c r="U38" s="40">
        <v>1546</v>
      </c>
      <c r="V38" s="40">
        <v>2357</v>
      </c>
      <c r="W38" s="40">
        <v>52152</v>
      </c>
      <c r="X38" s="40">
        <v>3646</v>
      </c>
      <c r="Y38" s="40">
        <v>16006</v>
      </c>
      <c r="Z38" s="40">
        <v>22010</v>
      </c>
      <c r="AA38" s="40">
        <v>10490</v>
      </c>
      <c r="AB38" s="40">
        <v>21572</v>
      </c>
      <c r="AC38" s="40">
        <v>5607</v>
      </c>
      <c r="AD38" s="41">
        <v>6933</v>
      </c>
      <c r="AE38" s="41">
        <v>6894</v>
      </c>
      <c r="AF38" s="41">
        <v>842</v>
      </c>
      <c r="AG38" s="41">
        <v>20107</v>
      </c>
      <c r="AH38" s="41">
        <v>636</v>
      </c>
      <c r="AI38" s="41">
        <v>2200</v>
      </c>
      <c r="AJ38" s="41">
        <v>16796</v>
      </c>
      <c r="AK38" s="41">
        <v>475</v>
      </c>
      <c r="AL38" s="41">
        <v>2730</v>
      </c>
      <c r="AM38" s="41">
        <v>7</v>
      </c>
      <c r="AN38" s="41">
        <v>457</v>
      </c>
      <c r="AO38" s="41">
        <v>954</v>
      </c>
      <c r="AP38" s="41">
        <v>1312</v>
      </c>
      <c r="AQ38" s="41">
        <v>8419</v>
      </c>
      <c r="AR38" s="41">
        <v>3893</v>
      </c>
      <c r="AS38" s="41">
        <v>2224</v>
      </c>
      <c r="AT38" s="41">
        <v>1196</v>
      </c>
      <c r="AU38" s="41">
        <v>1106</v>
      </c>
      <c r="AV38" s="41">
        <v>21291</v>
      </c>
      <c r="AW38" s="41">
        <v>320</v>
      </c>
      <c r="AX38" s="41">
        <v>2858</v>
      </c>
      <c r="AY38" s="41">
        <v>13036</v>
      </c>
      <c r="AZ38" s="41">
        <v>5077</v>
      </c>
      <c r="BA38" s="41">
        <v>23210</v>
      </c>
      <c r="BB38" s="41">
        <v>333</v>
      </c>
      <c r="BC38" s="41">
        <v>3599</v>
      </c>
      <c r="BD38" s="41">
        <v>5336</v>
      </c>
      <c r="BE38" s="41">
        <v>13942</v>
      </c>
      <c r="BF38" s="41">
        <v>5555</v>
      </c>
      <c r="BG38" s="41">
        <v>5555</v>
      </c>
      <c r="BH38" s="41">
        <v>0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0</v>
      </c>
    </row>
    <row r="39" spans="1:72">
      <c r="A39" s="20" t="s">
        <v>315</v>
      </c>
      <c r="B39" s="144">
        <v>43217</v>
      </c>
      <c r="C39" s="40">
        <v>168508</v>
      </c>
      <c r="D39" s="40">
        <v>36262</v>
      </c>
      <c r="E39" s="40">
        <v>40636</v>
      </c>
      <c r="F39" s="40">
        <v>46983</v>
      </c>
      <c r="G39" s="40">
        <v>44627</v>
      </c>
      <c r="H39" s="40">
        <v>148462</v>
      </c>
      <c r="I39" s="40">
        <v>38923</v>
      </c>
      <c r="J39" s="40">
        <v>37840</v>
      </c>
      <c r="K39" s="43">
        <v>40461</v>
      </c>
      <c r="L39" s="43">
        <v>31238</v>
      </c>
      <c r="M39" s="43">
        <v>103129</v>
      </c>
      <c r="N39" s="43">
        <v>18221</v>
      </c>
      <c r="O39" s="43">
        <v>30686</v>
      </c>
      <c r="P39" s="43">
        <v>28139</v>
      </c>
      <c r="Q39" s="43">
        <v>26083</v>
      </c>
      <c r="R39" s="43">
        <v>0</v>
      </c>
      <c r="S39" s="43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3">
        <v>0</v>
      </c>
      <c r="AB39" s="40">
        <v>0</v>
      </c>
      <c r="AC39" s="40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41">
        <v>0</v>
      </c>
      <c r="BR39" s="41">
        <v>0</v>
      </c>
      <c r="BS39" s="41">
        <v>0</v>
      </c>
      <c r="BT39" s="41">
        <v>0</v>
      </c>
    </row>
    <row r="40" spans="1:72">
      <c r="A40" s="20" t="s">
        <v>258</v>
      </c>
      <c r="B40" s="144">
        <v>5160</v>
      </c>
      <c r="C40" s="40">
        <v>30609</v>
      </c>
      <c r="D40" s="40">
        <v>6459</v>
      </c>
      <c r="E40" s="40">
        <v>4787</v>
      </c>
      <c r="F40" s="40">
        <v>12442</v>
      </c>
      <c r="G40" s="40">
        <v>6921</v>
      </c>
      <c r="H40" s="40">
        <v>66772</v>
      </c>
      <c r="I40" s="40">
        <v>25976</v>
      </c>
      <c r="J40" s="40">
        <v>13485</v>
      </c>
      <c r="K40" s="43">
        <v>13379</v>
      </c>
      <c r="L40" s="43">
        <v>13932</v>
      </c>
      <c r="M40" s="43">
        <v>75506</v>
      </c>
      <c r="N40" s="43">
        <v>40291</v>
      </c>
      <c r="O40" s="40">
        <v>25722</v>
      </c>
      <c r="P40" s="40">
        <v>5554</v>
      </c>
      <c r="Q40" s="40">
        <v>3939</v>
      </c>
      <c r="R40" s="40">
        <v>80934</v>
      </c>
      <c r="S40" s="40">
        <v>27614</v>
      </c>
      <c r="T40" s="40">
        <v>9107</v>
      </c>
      <c r="U40" s="40">
        <v>4547</v>
      </c>
      <c r="V40" s="40">
        <v>39666</v>
      </c>
      <c r="W40" s="40">
        <v>37049</v>
      </c>
      <c r="X40" s="40">
        <v>7290</v>
      </c>
      <c r="Y40" s="40">
        <v>12883</v>
      </c>
      <c r="Z40" s="40">
        <v>6503</v>
      </c>
      <c r="AA40" s="40">
        <v>10373</v>
      </c>
      <c r="AB40" s="40">
        <v>27179</v>
      </c>
      <c r="AC40" s="40">
        <v>0</v>
      </c>
      <c r="AD40" s="41">
        <v>27047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</row>
    <row r="41" spans="1:72">
      <c r="A41" s="20" t="s">
        <v>83</v>
      </c>
      <c r="B41" s="144">
        <v>54003</v>
      </c>
      <c r="C41" s="40">
        <v>187068</v>
      </c>
      <c r="D41" s="40">
        <v>38237</v>
      </c>
      <c r="E41" s="40">
        <v>56029</v>
      </c>
      <c r="F41" s="40">
        <v>52178</v>
      </c>
      <c r="G41" s="40">
        <v>40624</v>
      </c>
      <c r="H41" s="40">
        <v>219751</v>
      </c>
      <c r="I41" s="40">
        <v>51421</v>
      </c>
      <c r="J41" s="40">
        <v>33012</v>
      </c>
      <c r="K41" s="43">
        <v>98763</v>
      </c>
      <c r="L41" s="43">
        <v>36416</v>
      </c>
      <c r="M41" s="43">
        <v>173952</v>
      </c>
      <c r="N41" s="43">
        <v>32885</v>
      </c>
      <c r="O41" s="40">
        <v>30445</v>
      </c>
      <c r="P41" s="40">
        <v>66215</v>
      </c>
      <c r="Q41" s="40">
        <v>44406</v>
      </c>
      <c r="R41" s="40">
        <v>229612.96973999997</v>
      </c>
      <c r="S41" s="40">
        <v>56735.13622</v>
      </c>
      <c r="T41" s="40">
        <v>32203.89</v>
      </c>
      <c r="U41" s="40">
        <v>111415.94352</v>
      </c>
      <c r="V41" s="40">
        <v>29258</v>
      </c>
      <c r="W41" s="40">
        <v>61893</v>
      </c>
      <c r="X41" s="40">
        <v>13022</v>
      </c>
      <c r="Y41" s="40">
        <v>19998</v>
      </c>
      <c r="Z41" s="40">
        <v>20075</v>
      </c>
      <c r="AA41" s="40">
        <v>8798</v>
      </c>
      <c r="AB41" s="40">
        <v>59189.032489999998</v>
      </c>
      <c r="AC41" s="40">
        <v>26861</v>
      </c>
      <c r="AD41" s="41">
        <v>10597</v>
      </c>
      <c r="AE41" s="41">
        <v>8962</v>
      </c>
      <c r="AF41" s="41">
        <v>12901</v>
      </c>
      <c r="AG41" s="41">
        <v>73878</v>
      </c>
      <c r="AH41" s="41">
        <v>16889</v>
      </c>
      <c r="AI41" s="41">
        <v>12471</v>
      </c>
      <c r="AJ41" s="41">
        <v>20787</v>
      </c>
      <c r="AK41" s="41">
        <v>23731</v>
      </c>
      <c r="AL41" s="41">
        <v>52504</v>
      </c>
      <c r="AM41" s="41">
        <v>10243</v>
      </c>
      <c r="AN41" s="41">
        <v>11993</v>
      </c>
      <c r="AO41" s="41">
        <v>16667</v>
      </c>
      <c r="AP41" s="41">
        <v>13601</v>
      </c>
      <c r="AQ41" s="41">
        <v>52812</v>
      </c>
      <c r="AR41" s="41">
        <v>11838</v>
      </c>
      <c r="AS41" s="41">
        <v>11305</v>
      </c>
      <c r="AT41" s="41">
        <v>14500</v>
      </c>
      <c r="AU41" s="41">
        <v>15169</v>
      </c>
      <c r="AV41" s="41">
        <v>65462</v>
      </c>
      <c r="AW41" s="41">
        <v>11034</v>
      </c>
      <c r="AX41" s="41">
        <v>16485</v>
      </c>
      <c r="AY41" s="41">
        <v>23493</v>
      </c>
      <c r="AZ41" s="41">
        <v>14450</v>
      </c>
      <c r="BA41" s="41">
        <v>61953</v>
      </c>
      <c r="BB41" s="41">
        <v>6931</v>
      </c>
      <c r="BC41" s="41">
        <v>14640</v>
      </c>
      <c r="BD41" s="41">
        <v>19956</v>
      </c>
      <c r="BE41" s="41">
        <v>20426</v>
      </c>
      <c r="BF41" s="41">
        <v>107402</v>
      </c>
      <c r="BG41" s="41">
        <v>15305</v>
      </c>
      <c r="BH41" s="41">
        <v>34429</v>
      </c>
      <c r="BI41" s="41">
        <v>46143</v>
      </c>
      <c r="BJ41" s="41">
        <v>11525</v>
      </c>
      <c r="BK41" s="41">
        <v>168491</v>
      </c>
      <c r="BL41" s="41">
        <v>21523</v>
      </c>
      <c r="BM41" s="41">
        <v>46516</v>
      </c>
      <c r="BN41" s="41">
        <v>65145</v>
      </c>
      <c r="BO41" s="41">
        <v>35307</v>
      </c>
      <c r="BP41" s="41">
        <v>95052</v>
      </c>
      <c r="BQ41" s="41">
        <v>14020</v>
      </c>
      <c r="BR41" s="41">
        <v>27977</v>
      </c>
      <c r="BS41" s="41">
        <v>22499</v>
      </c>
      <c r="BT41" s="41">
        <v>30556</v>
      </c>
    </row>
    <row r="42" spans="1:72" ht="4.5" customHeight="1">
      <c r="A42" s="48"/>
      <c r="B42" s="146"/>
      <c r="C42" s="139"/>
      <c r="D42" s="139"/>
      <c r="E42" s="139"/>
      <c r="F42" s="139"/>
      <c r="G42" s="139"/>
      <c r="H42" s="40"/>
      <c r="I42" s="40"/>
      <c r="J42" s="40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</row>
    <row r="43" spans="1:72" s="90" customFormat="1" ht="12.75" collapsed="1">
      <c r="A43" s="58" t="s">
        <v>317</v>
      </c>
      <c r="B43" s="176">
        <f>B31-B44</f>
        <v>1294473.3410023781</v>
      </c>
      <c r="C43" s="59">
        <f>C31-C44</f>
        <v>6413764.9746721331</v>
      </c>
      <c r="D43" s="59">
        <f>D31-D44</f>
        <v>1812656.2250074181</v>
      </c>
      <c r="E43" s="59">
        <f>E31-E44</f>
        <v>1428828</v>
      </c>
      <c r="F43" s="59">
        <v>1580616.7643548397</v>
      </c>
      <c r="G43" s="59">
        <v>1591664.4557305677</v>
      </c>
      <c r="H43" s="59">
        <v>6434493.0690000001</v>
      </c>
      <c r="I43" s="59">
        <v>1450538.0689999999</v>
      </c>
      <c r="J43" s="59">
        <v>1646882</v>
      </c>
      <c r="K43" s="59">
        <v>1819275</v>
      </c>
      <c r="L43" s="59">
        <v>1517659</v>
      </c>
      <c r="M43" s="59">
        <v>6407145.5</v>
      </c>
      <c r="N43" s="59">
        <v>2229325</v>
      </c>
      <c r="O43" s="59">
        <v>1493027</v>
      </c>
      <c r="P43" s="59">
        <v>1428849</v>
      </c>
      <c r="Q43" s="59">
        <v>1255944.5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</row>
    <row r="44" spans="1:72" s="90" customFormat="1" ht="12.75" collapsed="1">
      <c r="A44" s="58" t="s">
        <v>318</v>
      </c>
      <c r="B44" s="176">
        <v>235346.65899762191</v>
      </c>
      <c r="C44" s="59">
        <v>1021247.0253278668</v>
      </c>
      <c r="D44" s="59">
        <v>432019.77499258198</v>
      </c>
      <c r="E44" s="59">
        <v>164347</v>
      </c>
      <c r="F44" s="59">
        <v>159085.23564516031</v>
      </c>
      <c r="G44" s="59">
        <v>265794.54426943243</v>
      </c>
      <c r="H44" s="59">
        <v>764776</v>
      </c>
      <c r="I44" s="59">
        <v>288448</v>
      </c>
      <c r="J44" s="59">
        <v>198133</v>
      </c>
      <c r="K44" s="59">
        <v>141199</v>
      </c>
      <c r="L44" s="59">
        <v>136996</v>
      </c>
      <c r="M44" s="59">
        <v>515156</v>
      </c>
      <c r="N44" s="59">
        <v>193686</v>
      </c>
      <c r="O44" s="59">
        <v>116264</v>
      </c>
      <c r="P44" s="59">
        <v>107842</v>
      </c>
      <c r="Q44" s="59">
        <v>97364</v>
      </c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</row>
    <row r="45" spans="1:72" ht="4.5" customHeight="1">
      <c r="A45" s="48"/>
      <c r="B45" s="145"/>
      <c r="C45" s="138"/>
      <c r="D45" s="138"/>
      <c r="E45" s="138"/>
      <c r="F45" s="138"/>
      <c r="G45" s="138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</row>
    <row r="46" spans="1:72" s="90" customFormat="1" ht="12.75" collapsed="1">
      <c r="A46" s="58" t="s">
        <v>73</v>
      </c>
      <c r="B46" s="147"/>
      <c r="C46" s="140"/>
      <c r="D46" s="140"/>
      <c r="E46" s="140"/>
      <c r="F46" s="140"/>
      <c r="G46" s="140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</row>
    <row r="47" spans="1:72" ht="4.5" customHeight="1">
      <c r="A47" s="8"/>
      <c r="B47" s="148"/>
      <c r="C47" s="141"/>
      <c r="D47" s="141"/>
      <c r="E47" s="141"/>
      <c r="F47" s="141"/>
      <c r="G47" s="141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</row>
    <row r="48" spans="1:72" s="90" customFormat="1" ht="12.75" collapsed="1">
      <c r="A48" s="58" t="s">
        <v>74</v>
      </c>
      <c r="B48" s="147"/>
      <c r="C48" s="140"/>
      <c r="D48" s="140"/>
      <c r="E48" s="140"/>
      <c r="F48" s="140"/>
      <c r="G48" s="140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</row>
    <row r="49" spans="1:72">
      <c r="A49" s="20" t="s">
        <v>86</v>
      </c>
      <c r="B49" s="144">
        <v>38138</v>
      </c>
      <c r="C49" s="40">
        <v>151368</v>
      </c>
      <c r="D49" s="40">
        <v>44674</v>
      </c>
      <c r="E49" s="40">
        <v>33539</v>
      </c>
      <c r="F49" s="40">
        <v>39383</v>
      </c>
      <c r="G49" s="40">
        <v>33772</v>
      </c>
      <c r="H49" s="40">
        <v>137977</v>
      </c>
      <c r="I49" s="40">
        <v>37023</v>
      </c>
      <c r="J49" s="40">
        <v>35516</v>
      </c>
      <c r="K49" s="43">
        <v>38563</v>
      </c>
      <c r="L49" s="43">
        <v>26875</v>
      </c>
      <c r="M49" s="43">
        <v>118309</v>
      </c>
      <c r="N49" s="43">
        <v>33436</v>
      </c>
      <c r="O49" s="43">
        <v>29130</v>
      </c>
      <c r="P49" s="43">
        <v>31880</v>
      </c>
      <c r="Q49" s="43">
        <v>23863</v>
      </c>
      <c r="R49" s="43">
        <v>100486</v>
      </c>
      <c r="S49" s="43">
        <v>27716</v>
      </c>
      <c r="T49" s="43">
        <v>22259</v>
      </c>
      <c r="U49" s="43">
        <v>22822</v>
      </c>
      <c r="V49" s="43">
        <v>27689</v>
      </c>
      <c r="W49" s="43">
        <v>105859</v>
      </c>
      <c r="X49" s="43">
        <v>23803</v>
      </c>
      <c r="Y49" s="43">
        <v>21511</v>
      </c>
      <c r="Z49" s="43">
        <v>25179</v>
      </c>
      <c r="AA49" s="43">
        <v>35366</v>
      </c>
      <c r="AB49" s="40">
        <v>106669</v>
      </c>
      <c r="AC49" s="40">
        <v>28457</v>
      </c>
      <c r="AD49" s="41">
        <v>27739</v>
      </c>
      <c r="AE49" s="41">
        <v>23333</v>
      </c>
      <c r="AF49" s="41">
        <v>27140</v>
      </c>
      <c r="AG49" s="41">
        <v>117290</v>
      </c>
      <c r="AH49" s="41">
        <v>30234</v>
      </c>
      <c r="AI49" s="41">
        <v>28641</v>
      </c>
      <c r="AJ49" s="41">
        <v>27970</v>
      </c>
      <c r="AK49" s="41">
        <v>30445</v>
      </c>
      <c r="AL49" s="41">
        <v>130799</v>
      </c>
      <c r="AM49" s="41">
        <v>32269</v>
      </c>
      <c r="AN49" s="41">
        <v>30504</v>
      </c>
      <c r="AO49" s="41">
        <v>30238</v>
      </c>
      <c r="AP49" s="41">
        <v>37788</v>
      </c>
      <c r="AQ49" s="41">
        <v>168900</v>
      </c>
      <c r="AR49" s="41">
        <v>45361</v>
      </c>
      <c r="AS49" s="41">
        <v>51787</v>
      </c>
      <c r="AT49" s="41">
        <v>36112</v>
      </c>
      <c r="AU49" s="41">
        <v>35640</v>
      </c>
      <c r="AV49" s="41">
        <v>137705</v>
      </c>
      <c r="AW49" s="41">
        <v>43704</v>
      </c>
      <c r="AX49" s="41">
        <v>38566</v>
      </c>
      <c r="AY49" s="41">
        <v>31345</v>
      </c>
      <c r="AZ49" s="41">
        <v>24090</v>
      </c>
      <c r="BA49" s="41">
        <v>96980</v>
      </c>
      <c r="BB49" s="41">
        <v>24702</v>
      </c>
      <c r="BC49" s="41">
        <v>23289</v>
      </c>
      <c r="BD49" s="41">
        <v>23581</v>
      </c>
      <c r="BE49" s="41">
        <v>25408</v>
      </c>
      <c r="BF49" s="41">
        <v>97064</v>
      </c>
      <c r="BG49" s="41">
        <v>28017</v>
      </c>
      <c r="BH49" s="41">
        <v>27998</v>
      </c>
      <c r="BI49" s="41">
        <v>21253</v>
      </c>
      <c r="BJ49" s="41">
        <v>19796</v>
      </c>
      <c r="BK49" s="41">
        <v>70636</v>
      </c>
      <c r="BL49" s="41">
        <v>20590</v>
      </c>
      <c r="BM49" s="41">
        <v>16922</v>
      </c>
      <c r="BN49" s="41">
        <v>17512</v>
      </c>
      <c r="BO49" s="41">
        <v>15612</v>
      </c>
      <c r="BP49" s="41">
        <v>59288</v>
      </c>
      <c r="BQ49" s="41">
        <v>19824</v>
      </c>
      <c r="BR49" s="41">
        <v>19482</v>
      </c>
      <c r="BS49" s="41">
        <v>9193</v>
      </c>
      <c r="BT49" s="41">
        <v>10789</v>
      </c>
    </row>
    <row r="50" spans="1:72">
      <c r="A50" s="20" t="s">
        <v>88</v>
      </c>
      <c r="B50" s="144">
        <f>SUM(B51:B52)</f>
        <v>200699</v>
      </c>
      <c r="C50" s="40">
        <f>SUM(C51:C52)</f>
        <v>1125112</v>
      </c>
      <c r="D50" s="40">
        <f>SUM(D51:D52)</f>
        <v>451038</v>
      </c>
      <c r="E50" s="40">
        <f>SUM(E51:E52)</f>
        <v>189134</v>
      </c>
      <c r="F50" s="40">
        <v>196684</v>
      </c>
      <c r="G50" s="40">
        <v>288256</v>
      </c>
      <c r="H50" s="40">
        <f>SUM(H51:H52)</f>
        <v>1032211</v>
      </c>
      <c r="I50" s="40">
        <f>SUM(I51,I52)</f>
        <v>300269</v>
      </c>
      <c r="J50" s="40">
        <v>308818</v>
      </c>
      <c r="K50" s="43">
        <f>SUM(K51:K52)</f>
        <v>214993</v>
      </c>
      <c r="L50" s="43">
        <f>SUM(L51:L52)</f>
        <v>208131</v>
      </c>
      <c r="M50" s="43">
        <v>945725</v>
      </c>
      <c r="N50" s="43">
        <v>412137</v>
      </c>
      <c r="O50" s="43">
        <f>SUM(O51:O52)</f>
        <v>204517</v>
      </c>
      <c r="P50" s="43">
        <v>202313</v>
      </c>
      <c r="Q50" s="43">
        <v>126758</v>
      </c>
      <c r="R50" s="43">
        <v>675066.3</v>
      </c>
      <c r="S50" s="43">
        <v>145766.29999999999</v>
      </c>
      <c r="T50" s="43">
        <v>186022</v>
      </c>
      <c r="U50" s="43">
        <v>142190</v>
      </c>
      <c r="V50" s="43">
        <v>201088</v>
      </c>
      <c r="W50" s="43">
        <v>756181</v>
      </c>
      <c r="X50" s="43">
        <v>180918</v>
      </c>
      <c r="Y50" s="43">
        <v>219743</v>
      </c>
      <c r="Z50" s="43">
        <v>187424</v>
      </c>
      <c r="AA50" s="43">
        <v>168096</v>
      </c>
      <c r="AB50" s="40">
        <v>847420</v>
      </c>
      <c r="AC50" s="40">
        <v>226533</v>
      </c>
      <c r="AD50" s="41">
        <v>273214</v>
      </c>
      <c r="AE50" s="41">
        <v>153376</v>
      </c>
      <c r="AF50" s="41">
        <v>194297</v>
      </c>
      <c r="AG50" s="41">
        <v>921152</v>
      </c>
      <c r="AH50" s="41">
        <v>319150</v>
      </c>
      <c r="AI50" s="41">
        <v>262990</v>
      </c>
      <c r="AJ50" s="41">
        <v>146453</v>
      </c>
      <c r="AK50" s="41">
        <v>192559</v>
      </c>
      <c r="AL50" s="41">
        <v>1091449</v>
      </c>
      <c r="AM50" s="41">
        <v>402284</v>
      </c>
      <c r="AN50" s="41">
        <v>264117</v>
      </c>
      <c r="AO50" s="41">
        <v>219893</v>
      </c>
      <c r="AP50" s="41">
        <v>205155</v>
      </c>
      <c r="AQ50" s="41">
        <v>893931</v>
      </c>
      <c r="AR50" s="41">
        <v>324364</v>
      </c>
      <c r="AS50" s="41">
        <v>241093</v>
      </c>
      <c r="AT50" s="41">
        <v>189602</v>
      </c>
      <c r="AU50" s="41">
        <v>138872</v>
      </c>
      <c r="AV50" s="41">
        <v>629470</v>
      </c>
      <c r="AW50" s="41">
        <v>165285</v>
      </c>
      <c r="AX50" s="41">
        <v>161353</v>
      </c>
      <c r="AY50" s="41">
        <v>151394</v>
      </c>
      <c r="AZ50" s="41">
        <v>151438</v>
      </c>
      <c r="BA50" s="41">
        <v>656669</v>
      </c>
      <c r="BB50" s="41">
        <v>199798</v>
      </c>
      <c r="BC50" s="41">
        <v>198492</v>
      </c>
      <c r="BD50" s="41">
        <v>125677</v>
      </c>
      <c r="BE50" s="41">
        <v>132702</v>
      </c>
      <c r="BF50" s="41">
        <v>623196</v>
      </c>
      <c r="BG50" s="41">
        <v>234242</v>
      </c>
      <c r="BH50" s="41">
        <v>145253</v>
      </c>
      <c r="BI50" s="41">
        <v>114805</v>
      </c>
      <c r="BJ50" s="41">
        <v>128896</v>
      </c>
      <c r="BK50" s="41">
        <v>466286</v>
      </c>
      <c r="BL50" s="41">
        <v>150428</v>
      </c>
      <c r="BM50" s="41">
        <v>113149</v>
      </c>
      <c r="BN50" s="41">
        <v>87466</v>
      </c>
      <c r="BO50" s="41">
        <v>115243</v>
      </c>
      <c r="BP50" s="41">
        <v>357820</v>
      </c>
      <c r="BQ50" s="41">
        <v>96291</v>
      </c>
      <c r="BR50" s="41">
        <v>110384</v>
      </c>
      <c r="BS50" s="41">
        <v>74932</v>
      </c>
      <c r="BT50" s="41">
        <v>76213</v>
      </c>
    </row>
    <row r="51" spans="1:72">
      <c r="A51" s="105" t="s">
        <v>314</v>
      </c>
      <c r="B51" s="144">
        <v>143698</v>
      </c>
      <c r="C51" s="40">
        <v>888039</v>
      </c>
      <c r="D51" s="40">
        <v>341231</v>
      </c>
      <c r="E51" s="40">
        <v>155504</v>
      </c>
      <c r="F51" s="40">
        <v>165351</v>
      </c>
      <c r="G51" s="40">
        <v>225953</v>
      </c>
      <c r="H51" s="40">
        <v>844263</v>
      </c>
      <c r="I51" s="7">
        <v>226919</v>
      </c>
      <c r="J51" s="7">
        <v>260567</v>
      </c>
      <c r="K51" s="43">
        <v>184624</v>
      </c>
      <c r="L51" s="43">
        <v>172153</v>
      </c>
      <c r="M51" s="43">
        <v>789124</v>
      </c>
      <c r="N51" s="43">
        <v>338633</v>
      </c>
      <c r="O51" s="43">
        <v>172687</v>
      </c>
      <c r="P51" s="43">
        <v>172095</v>
      </c>
      <c r="Q51" s="43">
        <v>105709</v>
      </c>
      <c r="R51" s="43">
        <v>675066.3</v>
      </c>
      <c r="S51" s="43">
        <v>145766.29999999999</v>
      </c>
      <c r="T51" s="43">
        <v>186022</v>
      </c>
      <c r="U51" s="43">
        <v>142190</v>
      </c>
      <c r="V51" s="43">
        <v>201088</v>
      </c>
      <c r="W51" s="43">
        <v>756181</v>
      </c>
      <c r="X51" s="43">
        <v>180918</v>
      </c>
      <c r="Y51" s="43">
        <v>219743</v>
      </c>
      <c r="Z51" s="43">
        <v>187424</v>
      </c>
      <c r="AA51" s="43">
        <v>168096</v>
      </c>
      <c r="AB51" s="40">
        <v>847420</v>
      </c>
      <c r="AC51" s="40">
        <v>226533</v>
      </c>
      <c r="AD51" s="41">
        <v>273214</v>
      </c>
      <c r="AE51" s="41">
        <v>153376</v>
      </c>
      <c r="AF51" s="41">
        <v>194297</v>
      </c>
      <c r="AG51" s="41">
        <v>921152</v>
      </c>
      <c r="AH51" s="41">
        <v>319150</v>
      </c>
      <c r="AI51" s="41">
        <v>262990</v>
      </c>
      <c r="AJ51" s="41">
        <v>146453</v>
      </c>
      <c r="AK51" s="41">
        <v>192559</v>
      </c>
      <c r="AL51" s="41">
        <v>1091449</v>
      </c>
      <c r="AM51" s="41">
        <v>402284</v>
      </c>
      <c r="AN51" s="41">
        <v>264117</v>
      </c>
      <c r="AO51" s="41">
        <v>219893</v>
      </c>
      <c r="AP51" s="41">
        <v>205155</v>
      </c>
      <c r="AQ51" s="41">
        <v>893931</v>
      </c>
      <c r="AR51" s="41">
        <v>324364</v>
      </c>
      <c r="AS51" s="41">
        <v>241093</v>
      </c>
      <c r="AT51" s="41">
        <v>189602</v>
      </c>
      <c r="AU51" s="41">
        <v>138872</v>
      </c>
      <c r="AV51" s="41">
        <v>629470</v>
      </c>
      <c r="AW51" s="41">
        <v>165285</v>
      </c>
      <c r="AX51" s="41">
        <v>161353</v>
      </c>
      <c r="AY51" s="41">
        <v>151394</v>
      </c>
      <c r="AZ51" s="41">
        <v>151438</v>
      </c>
      <c r="BA51" s="41">
        <v>656669</v>
      </c>
      <c r="BB51" s="41">
        <v>199798</v>
      </c>
      <c r="BC51" s="41">
        <v>198492</v>
      </c>
      <c r="BD51" s="41">
        <v>125677</v>
      </c>
      <c r="BE51" s="41">
        <v>132702</v>
      </c>
      <c r="BF51" s="41">
        <v>623196</v>
      </c>
      <c r="BG51" s="41">
        <v>234242</v>
      </c>
      <c r="BH51" s="41">
        <v>145253</v>
      </c>
      <c r="BI51" s="41">
        <v>114805</v>
      </c>
      <c r="BJ51" s="41">
        <v>128896</v>
      </c>
      <c r="BK51" s="41">
        <v>466286</v>
      </c>
      <c r="BL51" s="41">
        <v>150428</v>
      </c>
      <c r="BM51" s="41">
        <v>113149</v>
      </c>
      <c r="BN51" s="41">
        <v>87466</v>
      </c>
      <c r="BO51" s="41">
        <v>115243</v>
      </c>
      <c r="BP51" s="41">
        <v>357820</v>
      </c>
      <c r="BQ51" s="41">
        <v>96291</v>
      </c>
      <c r="BR51" s="41">
        <v>110384</v>
      </c>
      <c r="BS51" s="41">
        <v>74932</v>
      </c>
      <c r="BT51" s="41">
        <v>76213</v>
      </c>
    </row>
    <row r="52" spans="1:72">
      <c r="A52" s="105" t="s">
        <v>311</v>
      </c>
      <c r="B52" s="144">
        <v>57001</v>
      </c>
      <c r="C52" s="40">
        <v>237073</v>
      </c>
      <c r="D52" s="40">
        <v>109807</v>
      </c>
      <c r="E52" s="40">
        <v>33630</v>
      </c>
      <c r="F52" s="40">
        <v>31333</v>
      </c>
      <c r="G52" s="40">
        <v>62303</v>
      </c>
      <c r="H52" s="40">
        <v>187948</v>
      </c>
      <c r="I52" s="40">
        <v>73350</v>
      </c>
      <c r="J52" s="40">
        <v>48251</v>
      </c>
      <c r="K52" s="43">
        <v>30369</v>
      </c>
      <c r="L52" s="43">
        <v>35978</v>
      </c>
      <c r="M52" s="43">
        <v>156601</v>
      </c>
      <c r="N52" s="43">
        <v>73504</v>
      </c>
      <c r="O52" s="43">
        <v>31830</v>
      </c>
      <c r="P52" s="43">
        <v>30218</v>
      </c>
      <c r="Q52" s="43">
        <v>21049</v>
      </c>
      <c r="R52" s="43">
        <v>0</v>
      </c>
      <c r="S52" s="43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3">
        <v>0</v>
      </c>
      <c r="AB52" s="40">
        <v>0</v>
      </c>
      <c r="AC52" s="40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  <c r="AZ52" s="41">
        <v>0</v>
      </c>
      <c r="BA52" s="41">
        <v>0</v>
      </c>
      <c r="BB52" s="41">
        <v>0</v>
      </c>
      <c r="BC52" s="41">
        <v>0</v>
      </c>
      <c r="BD52" s="41">
        <v>0</v>
      </c>
      <c r="BE52" s="41">
        <v>0</v>
      </c>
      <c r="BF52" s="41">
        <v>0</v>
      </c>
      <c r="BG52" s="41">
        <v>0</v>
      </c>
      <c r="BH52" s="41">
        <v>0</v>
      </c>
      <c r="BI52" s="41">
        <v>0</v>
      </c>
      <c r="BJ52" s="41">
        <v>0</v>
      </c>
      <c r="BK52" s="41">
        <v>0</v>
      </c>
      <c r="BL52" s="41">
        <v>0</v>
      </c>
      <c r="BM52" s="41">
        <v>0</v>
      </c>
      <c r="BN52" s="41">
        <v>0</v>
      </c>
      <c r="BO52" s="41">
        <v>0</v>
      </c>
      <c r="BP52" s="41">
        <v>0</v>
      </c>
      <c r="BQ52" s="41">
        <v>0</v>
      </c>
      <c r="BR52" s="41">
        <v>0</v>
      </c>
      <c r="BS52" s="41">
        <v>0</v>
      </c>
      <c r="BT52" s="41">
        <v>0</v>
      </c>
    </row>
    <row r="53" spans="1:72">
      <c r="A53" s="20" t="s">
        <v>87</v>
      </c>
      <c r="B53" s="144">
        <v>346859</v>
      </c>
      <c r="C53" s="40">
        <v>1113409</v>
      </c>
      <c r="D53" s="40">
        <v>59319</v>
      </c>
      <c r="E53" s="40">
        <v>263057</v>
      </c>
      <c r="F53" s="40">
        <v>439264</v>
      </c>
      <c r="G53" s="40">
        <v>351769</v>
      </c>
      <c r="H53" s="40">
        <v>964401.67609782913</v>
      </c>
      <c r="I53" s="40">
        <v>48976.53</v>
      </c>
      <c r="J53" s="40">
        <v>256391.14609782916</v>
      </c>
      <c r="K53" s="43">
        <v>337360</v>
      </c>
      <c r="L53" s="43">
        <v>321674</v>
      </c>
      <c r="M53" s="43">
        <v>785585</v>
      </c>
      <c r="N53" s="43">
        <v>26685</v>
      </c>
      <c r="O53" s="43">
        <v>247847</v>
      </c>
      <c r="P53" s="43">
        <v>265654</v>
      </c>
      <c r="Q53" s="43">
        <v>245399</v>
      </c>
      <c r="R53" s="43">
        <v>803566.47285785875</v>
      </c>
      <c r="S53" s="43">
        <v>21562</v>
      </c>
      <c r="T53" s="43">
        <v>172175.27130831798</v>
      </c>
      <c r="U53" s="43">
        <v>320609.20154954068</v>
      </c>
      <c r="V53" s="43">
        <v>289220</v>
      </c>
      <c r="W53" s="43">
        <v>871071.93130379496</v>
      </c>
      <c r="X53" s="43">
        <v>12073.623000000001</v>
      </c>
      <c r="Y53" s="43">
        <v>190639.11805354897</v>
      </c>
      <c r="Z53" s="43">
        <v>357503.19025024597</v>
      </c>
      <c r="AA53" s="43">
        <v>310856</v>
      </c>
      <c r="AB53" s="40">
        <v>961148.86509829178</v>
      </c>
      <c r="AC53" s="40">
        <v>69049.665343475761</v>
      </c>
      <c r="AD53" s="41">
        <v>221789.82318631807</v>
      </c>
      <c r="AE53" s="41">
        <v>342022.37656849797</v>
      </c>
      <c r="AF53" s="41">
        <v>328287</v>
      </c>
      <c r="AG53" s="41">
        <v>972999.56154857553</v>
      </c>
      <c r="AH53" s="41">
        <v>48288</v>
      </c>
      <c r="AI53" s="41">
        <v>267507.72617407911</v>
      </c>
      <c r="AJ53" s="41">
        <v>350933.83537449641</v>
      </c>
      <c r="AK53" s="41">
        <v>306270</v>
      </c>
      <c r="AL53" s="41">
        <v>887805.20817797526</v>
      </c>
      <c r="AM53" s="41">
        <v>47335.722178075004</v>
      </c>
      <c r="AN53" s="41">
        <v>195671.02120556554</v>
      </c>
      <c r="AO53" s="41">
        <v>317475.46479433472</v>
      </c>
      <c r="AP53" s="41">
        <v>327323</v>
      </c>
      <c r="AQ53" s="41">
        <v>920954</v>
      </c>
      <c r="AR53" s="41">
        <v>28590</v>
      </c>
      <c r="AS53" s="41">
        <v>246914</v>
      </c>
      <c r="AT53" s="41">
        <v>334806</v>
      </c>
      <c r="AU53" s="41">
        <v>310644</v>
      </c>
      <c r="AV53" s="41">
        <v>914539</v>
      </c>
      <c r="AW53" s="41">
        <v>167972</v>
      </c>
      <c r="AX53" s="41">
        <v>185457</v>
      </c>
      <c r="AY53" s="41">
        <v>285876</v>
      </c>
      <c r="AZ53" s="41">
        <v>275234</v>
      </c>
      <c r="BA53" s="41">
        <v>831171</v>
      </c>
      <c r="BB53" s="41">
        <v>16971</v>
      </c>
      <c r="BC53" s="41">
        <v>235215</v>
      </c>
      <c r="BD53" s="41">
        <v>307010</v>
      </c>
      <c r="BE53" s="41">
        <v>271975</v>
      </c>
      <c r="BF53" s="41">
        <v>639007</v>
      </c>
      <c r="BG53" s="41">
        <v>1081</v>
      </c>
      <c r="BH53" s="41">
        <v>212190</v>
      </c>
      <c r="BI53" s="41">
        <v>233930</v>
      </c>
      <c r="BJ53" s="41">
        <v>191806</v>
      </c>
      <c r="BK53" s="41">
        <v>405211</v>
      </c>
      <c r="BL53" s="41">
        <v>8250</v>
      </c>
      <c r="BM53" s="41">
        <v>181775</v>
      </c>
      <c r="BN53" s="41">
        <v>162246</v>
      </c>
      <c r="BO53" s="41">
        <v>52940</v>
      </c>
      <c r="BP53" s="41">
        <v>266553</v>
      </c>
      <c r="BQ53" s="41">
        <v>29901</v>
      </c>
      <c r="BR53" s="41">
        <v>104062</v>
      </c>
      <c r="BS53" s="41">
        <v>81169</v>
      </c>
      <c r="BT53" s="41">
        <v>51421</v>
      </c>
    </row>
    <row r="54" spans="1:72">
      <c r="A54" s="20" t="s">
        <v>239</v>
      </c>
      <c r="B54" s="144">
        <v>6662</v>
      </c>
      <c r="C54" s="40">
        <v>21163</v>
      </c>
      <c r="D54" s="40">
        <v>864</v>
      </c>
      <c r="E54" s="40">
        <v>5915</v>
      </c>
      <c r="F54" s="40">
        <v>9567</v>
      </c>
      <c r="G54" s="40">
        <v>4817</v>
      </c>
      <c r="H54" s="40">
        <v>16836.331999999999</v>
      </c>
      <c r="I54" s="40">
        <v>418.387</v>
      </c>
      <c r="J54" s="40">
        <v>3085</v>
      </c>
      <c r="K54" s="40">
        <v>7473.6750000000002</v>
      </c>
      <c r="L54" s="40">
        <v>5859.27</v>
      </c>
      <c r="M54" s="40">
        <v>20507.95</v>
      </c>
      <c r="N54" s="40">
        <v>2156</v>
      </c>
      <c r="O54" s="43">
        <v>4991</v>
      </c>
      <c r="P54" s="43">
        <v>7625</v>
      </c>
      <c r="Q54" s="43">
        <v>5735.95</v>
      </c>
      <c r="R54" s="43">
        <v>13401</v>
      </c>
      <c r="S54" s="43">
        <v>822</v>
      </c>
      <c r="T54" s="40">
        <v>2498</v>
      </c>
      <c r="U54" s="40">
        <v>6859</v>
      </c>
      <c r="V54" s="40">
        <v>3222</v>
      </c>
      <c r="W54" s="40">
        <v>13885</v>
      </c>
      <c r="X54" s="40">
        <v>260</v>
      </c>
      <c r="Y54" s="40">
        <v>2071</v>
      </c>
      <c r="Z54" s="40">
        <v>6808</v>
      </c>
      <c r="AA54" s="43">
        <v>4746</v>
      </c>
      <c r="AB54" s="40">
        <v>14555.305</v>
      </c>
      <c r="AC54" s="40">
        <v>1402</v>
      </c>
      <c r="AD54" s="41">
        <v>3216</v>
      </c>
      <c r="AE54" s="41">
        <v>6859.1850000000004</v>
      </c>
      <c r="AF54" s="41">
        <v>3078.12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>
        <v>0</v>
      </c>
      <c r="AQ54" s="41">
        <v>0</v>
      </c>
      <c r="AR54" s="41">
        <v>0</v>
      </c>
      <c r="AS54" s="41">
        <v>0</v>
      </c>
      <c r="AT54" s="41">
        <v>0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0</v>
      </c>
      <c r="BE54" s="41">
        <v>0</v>
      </c>
      <c r="BF54" s="41">
        <v>0</v>
      </c>
      <c r="BG54" s="41">
        <v>0</v>
      </c>
      <c r="BH54" s="41">
        <v>0</v>
      </c>
      <c r="BI54" s="41">
        <v>0</v>
      </c>
      <c r="BJ54" s="41">
        <v>0</v>
      </c>
      <c r="BK54" s="41">
        <v>0</v>
      </c>
      <c r="BL54" s="41">
        <v>0</v>
      </c>
      <c r="BM54" s="41">
        <v>0</v>
      </c>
      <c r="BN54" s="41">
        <v>0</v>
      </c>
      <c r="BO54" s="41">
        <v>0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</row>
    <row r="55" spans="1:72">
      <c r="A55" s="20" t="s">
        <v>319</v>
      </c>
      <c r="B55" s="144">
        <v>36836</v>
      </c>
      <c r="C55" s="40">
        <v>137325</v>
      </c>
      <c r="D55" s="40">
        <v>29674</v>
      </c>
      <c r="E55" s="40">
        <v>32548</v>
      </c>
      <c r="F55" s="40">
        <v>38197</v>
      </c>
      <c r="G55" s="40">
        <v>36906</v>
      </c>
      <c r="H55" s="40">
        <v>136434</v>
      </c>
      <c r="I55" s="40">
        <v>33106</v>
      </c>
      <c r="J55" s="40">
        <v>33779</v>
      </c>
      <c r="K55" s="40">
        <v>37971</v>
      </c>
      <c r="L55" s="40">
        <v>31578</v>
      </c>
      <c r="M55" s="40">
        <v>103272</v>
      </c>
      <c r="N55" s="40">
        <v>18676</v>
      </c>
      <c r="O55" s="43">
        <v>31310</v>
      </c>
      <c r="P55" s="43">
        <v>27864</v>
      </c>
      <c r="Q55" s="43">
        <v>25422</v>
      </c>
      <c r="R55" s="43">
        <v>0</v>
      </c>
      <c r="S55" s="43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3">
        <v>0</v>
      </c>
      <c r="AB55" s="40">
        <v>0</v>
      </c>
      <c r="AC55" s="40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0</v>
      </c>
      <c r="BO55" s="41">
        <v>0</v>
      </c>
      <c r="BP55" s="41">
        <v>0</v>
      </c>
      <c r="BQ55" s="41">
        <v>0</v>
      </c>
      <c r="BR55" s="41">
        <v>0</v>
      </c>
      <c r="BS55" s="41">
        <v>0</v>
      </c>
      <c r="BT55" s="41">
        <v>0</v>
      </c>
    </row>
    <row r="56" spans="1:72">
      <c r="A56" s="20" t="s">
        <v>258</v>
      </c>
      <c r="B56" s="144">
        <v>312</v>
      </c>
      <c r="C56" s="40">
        <v>1140</v>
      </c>
      <c r="D56" s="40">
        <v>342</v>
      </c>
      <c r="E56" s="40">
        <v>225</v>
      </c>
      <c r="F56" s="40">
        <v>392</v>
      </c>
      <c r="G56" s="40">
        <v>181</v>
      </c>
      <c r="H56" s="40">
        <v>1217.53</v>
      </c>
      <c r="I56" s="40">
        <v>493.53</v>
      </c>
      <c r="J56" s="40">
        <v>236</v>
      </c>
      <c r="K56" s="43">
        <v>243</v>
      </c>
      <c r="L56" s="43">
        <v>245</v>
      </c>
      <c r="M56" s="43">
        <v>934</v>
      </c>
      <c r="N56" s="43">
        <v>496</v>
      </c>
      <c r="O56" s="43">
        <v>337</v>
      </c>
      <c r="P56" s="43">
        <v>62</v>
      </c>
      <c r="Q56" s="43">
        <v>39</v>
      </c>
      <c r="R56" s="43">
        <v>1017.855</v>
      </c>
      <c r="S56" s="43">
        <v>395</v>
      </c>
      <c r="T56" s="43">
        <v>127</v>
      </c>
      <c r="U56" s="43">
        <v>64</v>
      </c>
      <c r="V56" s="43">
        <v>431.85500000000002</v>
      </c>
      <c r="W56" s="43">
        <v>1127</v>
      </c>
      <c r="X56" s="43">
        <v>100</v>
      </c>
      <c r="Y56" s="43">
        <v>311</v>
      </c>
      <c r="Z56" s="40">
        <v>232</v>
      </c>
      <c r="AA56" s="43">
        <v>484</v>
      </c>
      <c r="AB56" s="40">
        <v>832</v>
      </c>
      <c r="AC56" s="40">
        <v>0</v>
      </c>
      <c r="AD56" s="41">
        <v>825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  <c r="AZ56" s="41">
        <v>0</v>
      </c>
      <c r="BA56" s="41">
        <v>0</v>
      </c>
      <c r="BB56" s="41">
        <v>0</v>
      </c>
      <c r="BC56" s="41">
        <v>0</v>
      </c>
      <c r="BD56" s="41">
        <v>0</v>
      </c>
      <c r="BE56" s="41">
        <v>0</v>
      </c>
      <c r="BF56" s="41">
        <v>0</v>
      </c>
      <c r="BG56" s="41">
        <v>0</v>
      </c>
      <c r="BH56" s="41">
        <v>0</v>
      </c>
      <c r="BI56" s="41">
        <v>0</v>
      </c>
      <c r="BJ56" s="41">
        <v>0</v>
      </c>
      <c r="BK56" s="41">
        <v>0</v>
      </c>
      <c r="BL56" s="41">
        <v>0</v>
      </c>
      <c r="BM56" s="41">
        <v>0</v>
      </c>
      <c r="BN56" s="41">
        <v>0</v>
      </c>
      <c r="BO56" s="41">
        <v>0</v>
      </c>
      <c r="BP56" s="41">
        <v>0</v>
      </c>
      <c r="BQ56" s="41">
        <v>0</v>
      </c>
      <c r="BR56" s="41">
        <v>0</v>
      </c>
      <c r="BS56" s="41">
        <v>0</v>
      </c>
      <c r="BT56" s="41">
        <v>0</v>
      </c>
    </row>
    <row r="57" spans="1:72">
      <c r="A57" s="20" t="s">
        <v>89</v>
      </c>
      <c r="B57" s="144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 t="s">
        <v>19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0">
        <v>0</v>
      </c>
      <c r="AC57" s="40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  <c r="AZ57" s="41">
        <v>0</v>
      </c>
      <c r="BA57" s="41">
        <v>70</v>
      </c>
      <c r="BB57" s="41">
        <v>0</v>
      </c>
      <c r="BC57" s="41">
        <v>0</v>
      </c>
      <c r="BD57" s="41">
        <v>0</v>
      </c>
      <c r="BE57" s="41">
        <v>70</v>
      </c>
      <c r="BF57" s="41">
        <v>0</v>
      </c>
      <c r="BG57" s="41">
        <v>0</v>
      </c>
      <c r="BH57" s="41">
        <v>0</v>
      </c>
      <c r="BI57" s="41">
        <v>0</v>
      </c>
      <c r="BJ57" s="41">
        <v>0</v>
      </c>
      <c r="BK57" s="41">
        <v>0</v>
      </c>
      <c r="BL57" s="41">
        <v>0</v>
      </c>
      <c r="BM57" s="41">
        <v>0</v>
      </c>
      <c r="BN57" s="41">
        <v>0</v>
      </c>
      <c r="BO57" s="41">
        <v>0</v>
      </c>
      <c r="BP57" s="41">
        <v>0</v>
      </c>
      <c r="BQ57" s="41">
        <v>0</v>
      </c>
      <c r="BR57" s="41">
        <v>0</v>
      </c>
      <c r="BS57" s="41">
        <v>0</v>
      </c>
      <c r="BT57" s="41">
        <v>0</v>
      </c>
    </row>
    <row r="58" spans="1:72" ht="4.5" customHeight="1">
      <c r="A58" s="8"/>
      <c r="B58" s="146"/>
      <c r="C58" s="139"/>
      <c r="D58" s="139"/>
      <c r="E58" s="139"/>
      <c r="F58" s="139"/>
      <c r="G58" s="139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</row>
    <row r="59" spans="1:72" s="90" customFormat="1" ht="12.75" collapsed="1">
      <c r="A59" s="58" t="s">
        <v>75</v>
      </c>
      <c r="B59" s="147"/>
      <c r="C59" s="140"/>
      <c r="D59" s="140"/>
      <c r="E59" s="140"/>
      <c r="F59" s="140"/>
      <c r="G59" s="140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</row>
    <row r="60" spans="1:72">
      <c r="A60" s="20" t="s">
        <v>86</v>
      </c>
      <c r="B60" s="144">
        <v>346121</v>
      </c>
      <c r="C60" s="40">
        <v>1254064</v>
      </c>
      <c r="D60" s="40">
        <v>283317</v>
      </c>
      <c r="E60" s="40">
        <v>317400</v>
      </c>
      <c r="F60" s="40">
        <v>351583</v>
      </c>
      <c r="G60" s="40">
        <v>301764</v>
      </c>
      <c r="H60" s="40">
        <v>1186876</v>
      </c>
      <c r="I60" s="40">
        <v>210921</v>
      </c>
      <c r="J60" s="40">
        <v>278250</v>
      </c>
      <c r="K60" s="43">
        <v>374686</v>
      </c>
      <c r="L60" s="43">
        <v>323019</v>
      </c>
      <c r="M60" s="43">
        <v>1344329</v>
      </c>
      <c r="N60" s="43">
        <v>429018</v>
      </c>
      <c r="O60" s="43">
        <v>301458</v>
      </c>
      <c r="P60" s="43">
        <v>305956</v>
      </c>
      <c r="Q60" s="43">
        <v>307897</v>
      </c>
      <c r="R60" s="43">
        <v>1104702</v>
      </c>
      <c r="S60" s="43">
        <v>355899</v>
      </c>
      <c r="T60" s="43">
        <v>261328</v>
      </c>
      <c r="U60" s="43">
        <v>242520</v>
      </c>
      <c r="V60" s="43">
        <v>244955</v>
      </c>
      <c r="W60" s="43">
        <v>1220536</v>
      </c>
      <c r="X60" s="43">
        <v>324768</v>
      </c>
      <c r="Y60" s="43">
        <v>245231</v>
      </c>
      <c r="Z60" s="43">
        <v>304738</v>
      </c>
      <c r="AA60" s="43">
        <v>345799</v>
      </c>
      <c r="AB60" s="40">
        <v>1347434</v>
      </c>
      <c r="AC60" s="40">
        <v>333978</v>
      </c>
      <c r="AD60" s="41">
        <v>268265</v>
      </c>
      <c r="AE60" s="41">
        <v>325223</v>
      </c>
      <c r="AF60" s="41">
        <v>419968</v>
      </c>
      <c r="AG60" s="41">
        <v>968817</v>
      </c>
      <c r="AH60" s="41">
        <v>353501</v>
      </c>
      <c r="AI60" s="41">
        <v>240766</v>
      </c>
      <c r="AJ60" s="41">
        <v>172570</v>
      </c>
      <c r="AK60" s="41">
        <v>201980</v>
      </c>
      <c r="AL60" s="41">
        <v>877968</v>
      </c>
      <c r="AM60" s="41">
        <v>317650</v>
      </c>
      <c r="AN60" s="41">
        <v>210560</v>
      </c>
      <c r="AO60" s="41">
        <v>119126</v>
      </c>
      <c r="AP60" s="41">
        <v>230632</v>
      </c>
      <c r="AQ60" s="41">
        <v>1212492</v>
      </c>
      <c r="AR60" s="41">
        <v>349308</v>
      </c>
      <c r="AS60" s="41">
        <v>276326</v>
      </c>
      <c r="AT60" s="41">
        <v>250489</v>
      </c>
      <c r="AU60" s="41">
        <v>336369</v>
      </c>
      <c r="AV60" s="41">
        <v>1176043</v>
      </c>
      <c r="AW60" s="41">
        <v>330092</v>
      </c>
      <c r="AX60" s="41">
        <v>244825</v>
      </c>
      <c r="AY60" s="41">
        <v>296128</v>
      </c>
      <c r="AZ60" s="41">
        <v>304998</v>
      </c>
      <c r="BA60" s="41">
        <v>1103959</v>
      </c>
      <c r="BB60" s="41">
        <v>337859</v>
      </c>
      <c r="BC60" s="41">
        <v>333006</v>
      </c>
      <c r="BD60" s="41">
        <v>255680</v>
      </c>
      <c r="BE60" s="41">
        <v>177414</v>
      </c>
      <c r="BF60" s="41">
        <v>1079972</v>
      </c>
      <c r="BG60" s="41">
        <v>310877</v>
      </c>
      <c r="BH60" s="41">
        <v>288792</v>
      </c>
      <c r="BI60" s="41">
        <v>266249</v>
      </c>
      <c r="BJ60" s="41">
        <v>214054</v>
      </c>
      <c r="BK60" s="41">
        <v>920591</v>
      </c>
      <c r="BL60" s="41">
        <v>203346</v>
      </c>
      <c r="BM60" s="41">
        <v>168738</v>
      </c>
      <c r="BN60" s="41">
        <v>307392</v>
      </c>
      <c r="BO60" s="41">
        <v>241115</v>
      </c>
      <c r="BP60" s="41">
        <v>886933</v>
      </c>
      <c r="BQ60" s="41">
        <v>232450</v>
      </c>
      <c r="BR60" s="41">
        <v>154353</v>
      </c>
      <c r="BS60" s="41">
        <v>374972</v>
      </c>
      <c r="BT60" s="41">
        <v>125158</v>
      </c>
    </row>
    <row r="61" spans="1:72">
      <c r="A61" s="20" t="s">
        <v>88</v>
      </c>
      <c r="B61" s="144">
        <v>23984</v>
      </c>
      <c r="C61" s="40">
        <v>34584</v>
      </c>
      <c r="D61" s="40">
        <v>8188.0000000000009</v>
      </c>
      <c r="E61" s="40">
        <v>15462</v>
      </c>
      <c r="F61" s="40">
        <v>6633</v>
      </c>
      <c r="G61" s="40">
        <v>4301</v>
      </c>
      <c r="H61" s="40">
        <v>120712</v>
      </c>
      <c r="I61" s="40">
        <v>33476</v>
      </c>
      <c r="J61" s="40">
        <v>25748</v>
      </c>
      <c r="K61" s="43">
        <v>44749</v>
      </c>
      <c r="L61" s="43">
        <v>16739</v>
      </c>
      <c r="M61" s="43">
        <v>162437</v>
      </c>
      <c r="N61" s="43">
        <v>90290</v>
      </c>
      <c r="O61" s="43">
        <v>48360</v>
      </c>
      <c r="P61" s="43">
        <v>8169</v>
      </c>
      <c r="Q61" s="43">
        <v>15618</v>
      </c>
      <c r="R61" s="43">
        <v>331929</v>
      </c>
      <c r="S61" s="43">
        <v>89230</v>
      </c>
      <c r="T61" s="43">
        <v>79262</v>
      </c>
      <c r="U61" s="43">
        <v>89653</v>
      </c>
      <c r="V61" s="43">
        <v>73784</v>
      </c>
      <c r="W61" s="43">
        <v>128403</v>
      </c>
      <c r="X61" s="43">
        <v>43300</v>
      </c>
      <c r="Y61" s="43">
        <v>35970</v>
      </c>
      <c r="Z61" s="43">
        <v>21949</v>
      </c>
      <c r="AA61" s="43">
        <v>27184</v>
      </c>
      <c r="AB61" s="40">
        <v>169013</v>
      </c>
      <c r="AC61" s="40">
        <v>21837</v>
      </c>
      <c r="AD61" s="41">
        <v>58885</v>
      </c>
      <c r="AE61" s="41">
        <v>55318</v>
      </c>
      <c r="AF61" s="41">
        <v>32973</v>
      </c>
      <c r="AG61" s="41">
        <v>185286</v>
      </c>
      <c r="AH61" s="41">
        <v>0</v>
      </c>
      <c r="AI61" s="41">
        <v>69283</v>
      </c>
      <c r="AJ61" s="41">
        <v>87982</v>
      </c>
      <c r="AK61" s="41">
        <v>28021</v>
      </c>
      <c r="AL61" s="41">
        <v>54786</v>
      </c>
      <c r="AM61" s="41">
        <v>11013</v>
      </c>
      <c r="AN61" s="41">
        <v>19971</v>
      </c>
      <c r="AO61" s="41">
        <v>12929</v>
      </c>
      <c r="AP61" s="41">
        <v>10873</v>
      </c>
      <c r="AQ61" s="41">
        <v>15453</v>
      </c>
      <c r="AR61" s="41">
        <v>6036</v>
      </c>
      <c r="AS61" s="41">
        <v>0</v>
      </c>
      <c r="AT61" s="41">
        <v>3032</v>
      </c>
      <c r="AU61" s="41">
        <v>6385</v>
      </c>
      <c r="AV61" s="41">
        <v>68991</v>
      </c>
      <c r="AW61" s="41">
        <v>13619</v>
      </c>
      <c r="AX61" s="41">
        <v>10030</v>
      </c>
      <c r="AY61" s="41">
        <v>36823</v>
      </c>
      <c r="AZ61" s="41">
        <v>8519</v>
      </c>
      <c r="BA61" s="41">
        <v>138396</v>
      </c>
      <c r="BB61" s="41">
        <v>8675</v>
      </c>
      <c r="BC61" s="41">
        <v>42597</v>
      </c>
      <c r="BD61" s="41">
        <v>87124</v>
      </c>
      <c r="BE61" s="41">
        <v>0</v>
      </c>
      <c r="BF61" s="41">
        <v>90205</v>
      </c>
      <c r="BG61" s="41">
        <v>20006</v>
      </c>
      <c r="BH61" s="41">
        <v>9801</v>
      </c>
      <c r="BI61" s="41">
        <v>17992</v>
      </c>
      <c r="BJ61" s="41">
        <v>42406</v>
      </c>
      <c r="BK61" s="41">
        <v>172300</v>
      </c>
      <c r="BL61" s="41">
        <v>7009</v>
      </c>
      <c r="BM61" s="41">
        <v>20163</v>
      </c>
      <c r="BN61" s="41">
        <v>89490</v>
      </c>
      <c r="BO61" s="41">
        <v>55638</v>
      </c>
      <c r="BP61" s="41">
        <v>93042</v>
      </c>
      <c r="BQ61" s="41">
        <v>24378</v>
      </c>
      <c r="BR61" s="41">
        <v>42161</v>
      </c>
      <c r="BS61" s="41">
        <v>15004</v>
      </c>
      <c r="BT61" s="41">
        <v>11499</v>
      </c>
    </row>
    <row r="62" spans="1:72">
      <c r="A62" s="20" t="s">
        <v>87</v>
      </c>
      <c r="B62" s="144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 t="s">
        <v>19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0">
        <v>0</v>
      </c>
      <c r="AC62" s="40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  <c r="AZ62" s="41">
        <v>0</v>
      </c>
      <c r="BA62" s="41">
        <v>0</v>
      </c>
      <c r="BB62" s="41">
        <v>0</v>
      </c>
      <c r="BC62" s="41">
        <v>0</v>
      </c>
      <c r="BD62" s="41">
        <v>0</v>
      </c>
      <c r="BE62" s="41">
        <v>0</v>
      </c>
      <c r="BF62" s="41">
        <v>0</v>
      </c>
      <c r="BG62" s="41">
        <v>0</v>
      </c>
      <c r="BH62" s="41">
        <v>0</v>
      </c>
      <c r="BI62" s="41">
        <v>0</v>
      </c>
      <c r="BJ62" s="41">
        <v>0</v>
      </c>
      <c r="BK62" s="41">
        <v>0</v>
      </c>
      <c r="BL62" s="41">
        <v>0</v>
      </c>
      <c r="BM62" s="41">
        <v>0</v>
      </c>
      <c r="BN62" s="41">
        <v>0</v>
      </c>
      <c r="BO62" s="41">
        <v>0</v>
      </c>
      <c r="BP62" s="41">
        <v>0</v>
      </c>
      <c r="BQ62" s="41">
        <v>0</v>
      </c>
      <c r="BR62" s="41">
        <v>0</v>
      </c>
      <c r="BS62" s="41">
        <v>0</v>
      </c>
      <c r="BT62" s="41">
        <v>0</v>
      </c>
    </row>
    <row r="63" spans="1:72">
      <c r="A63" s="20" t="s">
        <v>239</v>
      </c>
      <c r="B63" s="144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3">
        <v>0</v>
      </c>
      <c r="L63" s="43">
        <v>0</v>
      </c>
      <c r="M63" s="43">
        <v>0</v>
      </c>
      <c r="N63" s="43">
        <v>0</v>
      </c>
      <c r="O63" s="40">
        <v>0</v>
      </c>
      <c r="P63" s="40">
        <v>0</v>
      </c>
      <c r="Q63" s="40">
        <v>0</v>
      </c>
      <c r="R63" s="40">
        <v>4428</v>
      </c>
      <c r="S63" s="40">
        <v>451</v>
      </c>
      <c r="T63" s="40">
        <v>1139</v>
      </c>
      <c r="U63" s="40">
        <v>2082</v>
      </c>
      <c r="V63" s="40">
        <v>756</v>
      </c>
      <c r="W63" s="40">
        <v>1613</v>
      </c>
      <c r="X63" s="40">
        <v>0</v>
      </c>
      <c r="Y63" s="40">
        <v>690</v>
      </c>
      <c r="Z63" s="40">
        <v>923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</row>
    <row r="64" spans="1:72">
      <c r="A64" s="20" t="s">
        <v>89</v>
      </c>
      <c r="B64" s="144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 t="s">
        <v>19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0">
        <v>0</v>
      </c>
      <c r="AC64" s="40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52050</v>
      </c>
      <c r="BB64" s="41">
        <v>0</v>
      </c>
      <c r="BC64" s="41">
        <v>0</v>
      </c>
      <c r="BD64" s="41">
        <v>0</v>
      </c>
      <c r="BE64" s="41">
        <v>52050</v>
      </c>
      <c r="BF64" s="41">
        <v>283370</v>
      </c>
      <c r="BG64" s="41">
        <v>78000</v>
      </c>
      <c r="BH64" s="41">
        <v>83000</v>
      </c>
      <c r="BI64" s="41">
        <v>91000</v>
      </c>
      <c r="BJ64" s="41">
        <v>31370</v>
      </c>
      <c r="BK64" s="41">
        <v>296400</v>
      </c>
      <c r="BL64" s="41">
        <v>83200</v>
      </c>
      <c r="BM64" s="41">
        <v>135200</v>
      </c>
      <c r="BN64" s="41">
        <v>52000</v>
      </c>
      <c r="BO64" s="41">
        <v>26000</v>
      </c>
      <c r="BP64" s="41">
        <v>319600</v>
      </c>
      <c r="BQ64" s="41">
        <v>90800</v>
      </c>
      <c r="BR64" s="41">
        <v>117000</v>
      </c>
      <c r="BS64" s="41">
        <v>65000</v>
      </c>
      <c r="BT64" s="41">
        <v>46800</v>
      </c>
    </row>
    <row r="65" spans="1:72" ht="4.5" customHeight="1">
      <c r="A65" s="8"/>
      <c r="B65" s="148"/>
      <c r="C65" s="141"/>
      <c r="D65" s="141"/>
      <c r="E65" s="141"/>
      <c r="F65" s="141"/>
      <c r="G65" s="141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</row>
    <row r="66" spans="1:72" s="90" customFormat="1" ht="12.75" collapsed="1">
      <c r="A66" s="58" t="s">
        <v>76</v>
      </c>
      <c r="B66" s="147"/>
      <c r="C66" s="140"/>
      <c r="D66" s="140"/>
      <c r="E66" s="140"/>
      <c r="F66" s="140"/>
      <c r="G66" s="140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</row>
    <row r="67" spans="1:72">
      <c r="A67" s="20" t="s">
        <v>86</v>
      </c>
      <c r="B67" s="144">
        <f>B49+B60</f>
        <v>384259</v>
      </c>
      <c r="C67" s="40">
        <f>SUM(C49,C60)</f>
        <v>1405432</v>
      </c>
      <c r="D67" s="40">
        <f>SUM(D49,D60)</f>
        <v>327991</v>
      </c>
      <c r="E67" s="40">
        <f>SUM(E49,E60)</f>
        <v>350939</v>
      </c>
      <c r="F67" s="40">
        <v>390966</v>
      </c>
      <c r="G67" s="40">
        <v>335536</v>
      </c>
      <c r="H67" s="40">
        <f>SUM(H49,H60)</f>
        <v>1324853</v>
      </c>
      <c r="I67" s="40">
        <f>SUM(I49,I60)</f>
        <v>247944</v>
      </c>
      <c r="J67" s="40">
        <v>313766</v>
      </c>
      <c r="K67" s="43">
        <f>K60+K49</f>
        <v>413249</v>
      </c>
      <c r="L67" s="43">
        <v>349894</v>
      </c>
      <c r="M67" s="43">
        <v>1462638</v>
      </c>
      <c r="N67" s="43">
        <v>462454</v>
      </c>
      <c r="O67" s="43">
        <f>O49+O60</f>
        <v>330588</v>
      </c>
      <c r="P67" s="43">
        <v>337836</v>
      </c>
      <c r="Q67" s="43">
        <v>331760</v>
      </c>
      <c r="R67" s="43">
        <v>1205188</v>
      </c>
      <c r="S67" s="43">
        <v>383615</v>
      </c>
      <c r="T67" s="43">
        <v>283587</v>
      </c>
      <c r="U67" s="43">
        <v>265342</v>
      </c>
      <c r="V67" s="43">
        <v>272644</v>
      </c>
      <c r="W67" s="43">
        <v>1326395</v>
      </c>
      <c r="X67" s="43">
        <v>348571</v>
      </c>
      <c r="Y67" s="43">
        <v>266742</v>
      </c>
      <c r="Z67" s="43">
        <v>329917</v>
      </c>
      <c r="AA67" s="43">
        <v>381165</v>
      </c>
      <c r="AB67" s="40">
        <v>1454103</v>
      </c>
      <c r="AC67" s="40">
        <v>362435</v>
      </c>
      <c r="AD67" s="41">
        <v>296004</v>
      </c>
      <c r="AE67" s="41">
        <v>348556</v>
      </c>
      <c r="AF67" s="41">
        <v>447108</v>
      </c>
      <c r="AG67" s="41">
        <v>1086107</v>
      </c>
      <c r="AH67" s="41">
        <v>383735</v>
      </c>
      <c r="AI67" s="41">
        <v>269407</v>
      </c>
      <c r="AJ67" s="41">
        <v>200540</v>
      </c>
      <c r="AK67" s="41">
        <v>232425</v>
      </c>
      <c r="AL67" s="41">
        <v>1008767</v>
      </c>
      <c r="AM67" s="41">
        <v>349919</v>
      </c>
      <c r="AN67" s="41">
        <v>241064</v>
      </c>
      <c r="AO67" s="41">
        <v>149364</v>
      </c>
      <c r="AP67" s="41">
        <v>268420</v>
      </c>
      <c r="AQ67" s="41">
        <v>1381392</v>
      </c>
      <c r="AR67" s="41">
        <v>394669</v>
      </c>
      <c r="AS67" s="41">
        <v>328113</v>
      </c>
      <c r="AT67" s="41">
        <v>286601</v>
      </c>
      <c r="AU67" s="41">
        <v>372009</v>
      </c>
      <c r="AV67" s="41">
        <v>1313748</v>
      </c>
      <c r="AW67" s="41">
        <v>373796</v>
      </c>
      <c r="AX67" s="41">
        <v>283391</v>
      </c>
      <c r="AY67" s="41">
        <v>327473</v>
      </c>
      <c r="AZ67" s="41">
        <v>329088</v>
      </c>
      <c r="BA67" s="41">
        <v>1200939</v>
      </c>
      <c r="BB67" s="41">
        <v>362561</v>
      </c>
      <c r="BC67" s="41">
        <v>356295</v>
      </c>
      <c r="BD67" s="41">
        <v>279261</v>
      </c>
      <c r="BE67" s="41">
        <v>202822</v>
      </c>
      <c r="BF67" s="41">
        <v>1177036</v>
      </c>
      <c r="BG67" s="41">
        <v>338894</v>
      </c>
      <c r="BH67" s="41">
        <v>316790</v>
      </c>
      <c r="BI67" s="41">
        <v>287502</v>
      </c>
      <c r="BJ67" s="41">
        <v>233850</v>
      </c>
      <c r="BK67" s="41">
        <v>991227</v>
      </c>
      <c r="BL67" s="41">
        <v>223936</v>
      </c>
      <c r="BM67" s="41">
        <v>185660</v>
      </c>
      <c r="BN67" s="41">
        <v>324904</v>
      </c>
      <c r="BO67" s="41">
        <v>256727</v>
      </c>
      <c r="BP67" s="41">
        <v>946221</v>
      </c>
      <c r="BQ67" s="41">
        <v>252274</v>
      </c>
      <c r="BR67" s="41">
        <v>173835</v>
      </c>
      <c r="BS67" s="41">
        <v>384165</v>
      </c>
      <c r="BT67" s="41">
        <v>135947</v>
      </c>
    </row>
    <row r="68" spans="1:72">
      <c r="A68" s="20" t="s">
        <v>88</v>
      </c>
      <c r="B68" s="144">
        <f>SUM(B69:B70)</f>
        <v>224683</v>
      </c>
      <c r="C68" s="40">
        <f>SUM(C69:C70)</f>
        <v>1159696</v>
      </c>
      <c r="D68" s="40">
        <f>SUM(D69:D70)</f>
        <v>459226</v>
      </c>
      <c r="E68" s="40">
        <f>SUM(E69:E70)</f>
        <v>204596</v>
      </c>
      <c r="F68" s="40">
        <v>203317</v>
      </c>
      <c r="G68" s="40">
        <v>292557</v>
      </c>
      <c r="H68" s="40">
        <f>SUM(H50,H61)</f>
        <v>1152923</v>
      </c>
      <c r="I68" s="40">
        <f>SUM(I50,I61)</f>
        <v>333745</v>
      </c>
      <c r="J68" s="40">
        <v>334566</v>
      </c>
      <c r="K68" s="43">
        <f>SUM(K69:K70)</f>
        <v>259742</v>
      </c>
      <c r="L68" s="43">
        <v>224870</v>
      </c>
      <c r="M68" s="43">
        <v>1108162</v>
      </c>
      <c r="N68" s="43">
        <v>502427</v>
      </c>
      <c r="O68" s="43">
        <f>O69+O70</f>
        <v>252877</v>
      </c>
      <c r="P68" s="43">
        <v>210482</v>
      </c>
      <c r="Q68" s="43">
        <v>142376</v>
      </c>
      <c r="R68" s="43">
        <v>1006995.3</v>
      </c>
      <c r="S68" s="43">
        <v>234996.3</v>
      </c>
      <c r="T68" s="43">
        <v>265284</v>
      </c>
      <c r="U68" s="43">
        <v>231843</v>
      </c>
      <c r="V68" s="43">
        <v>274872</v>
      </c>
      <c r="W68" s="43">
        <v>884584</v>
      </c>
      <c r="X68" s="43">
        <v>224218</v>
      </c>
      <c r="Y68" s="43">
        <v>255713</v>
      </c>
      <c r="Z68" s="43">
        <v>209373</v>
      </c>
      <c r="AA68" s="43">
        <v>195280</v>
      </c>
      <c r="AB68" s="40">
        <v>1016433</v>
      </c>
      <c r="AC68" s="40">
        <v>248370</v>
      </c>
      <c r="AD68" s="41">
        <v>332099</v>
      </c>
      <c r="AE68" s="41">
        <v>208694</v>
      </c>
      <c r="AF68" s="41">
        <v>227270</v>
      </c>
      <c r="AG68" s="41">
        <v>1106438</v>
      </c>
      <c r="AH68" s="41">
        <v>319150</v>
      </c>
      <c r="AI68" s="41">
        <v>332273</v>
      </c>
      <c r="AJ68" s="41">
        <v>234435</v>
      </c>
      <c r="AK68" s="41">
        <v>220580</v>
      </c>
      <c r="AL68" s="41">
        <v>1146235</v>
      </c>
      <c r="AM68" s="41">
        <v>413297</v>
      </c>
      <c r="AN68" s="41">
        <v>284088</v>
      </c>
      <c r="AO68" s="41">
        <v>232822</v>
      </c>
      <c r="AP68" s="41">
        <v>216028</v>
      </c>
      <c r="AQ68" s="41">
        <v>909384</v>
      </c>
      <c r="AR68" s="41">
        <v>330400</v>
      </c>
      <c r="AS68" s="41">
        <v>241093</v>
      </c>
      <c r="AT68" s="41">
        <v>192634</v>
      </c>
      <c r="AU68" s="41">
        <v>145257</v>
      </c>
      <c r="AV68" s="41">
        <v>698461</v>
      </c>
      <c r="AW68" s="41">
        <v>178904</v>
      </c>
      <c r="AX68" s="41">
        <v>171383</v>
      </c>
      <c r="AY68" s="41">
        <v>188217</v>
      </c>
      <c r="AZ68" s="41">
        <v>159957</v>
      </c>
      <c r="BA68" s="41">
        <v>795065</v>
      </c>
      <c r="BB68" s="41">
        <v>208473</v>
      </c>
      <c r="BC68" s="41">
        <v>241089</v>
      </c>
      <c r="BD68" s="41">
        <v>212801</v>
      </c>
      <c r="BE68" s="41">
        <v>132702</v>
      </c>
      <c r="BF68" s="41">
        <v>713401</v>
      </c>
      <c r="BG68" s="41">
        <v>254248</v>
      </c>
      <c r="BH68" s="41">
        <v>155054</v>
      </c>
      <c r="BI68" s="41">
        <v>132797</v>
      </c>
      <c r="BJ68" s="41">
        <v>171302</v>
      </c>
      <c r="BK68" s="41">
        <v>638586</v>
      </c>
      <c r="BL68" s="41">
        <v>157437</v>
      </c>
      <c r="BM68" s="41">
        <v>133312</v>
      </c>
      <c r="BN68" s="41">
        <v>176956</v>
      </c>
      <c r="BO68" s="41">
        <v>170881</v>
      </c>
      <c r="BP68" s="41">
        <v>450862</v>
      </c>
      <c r="BQ68" s="41">
        <v>120669</v>
      </c>
      <c r="BR68" s="41">
        <v>152545</v>
      </c>
      <c r="BS68" s="41">
        <v>89936</v>
      </c>
      <c r="BT68" s="41">
        <v>87712</v>
      </c>
    </row>
    <row r="69" spans="1:72">
      <c r="A69" s="105" t="s">
        <v>314</v>
      </c>
      <c r="B69" s="144">
        <f>B51+B61</f>
        <v>167682</v>
      </c>
      <c r="C69" s="40">
        <f>SUM(C51,C61)</f>
        <v>922623</v>
      </c>
      <c r="D69" s="40">
        <f>SUM(D51,D61)</f>
        <v>349419</v>
      </c>
      <c r="E69" s="40">
        <f>SUM(E51,E61)</f>
        <v>170966</v>
      </c>
      <c r="F69" s="40">
        <v>171984</v>
      </c>
      <c r="G69" s="40">
        <v>230254</v>
      </c>
      <c r="H69" s="40">
        <f>SUM(H51+H61)</f>
        <v>964975</v>
      </c>
      <c r="I69" s="40">
        <f>SUM(I51,I61)</f>
        <v>260395</v>
      </c>
      <c r="J69" s="40">
        <v>286315</v>
      </c>
      <c r="K69" s="43">
        <f>K61+K51</f>
        <v>229373</v>
      </c>
      <c r="L69" s="43">
        <v>188892</v>
      </c>
      <c r="M69" s="43">
        <v>951561</v>
      </c>
      <c r="N69" s="43">
        <v>428923</v>
      </c>
      <c r="O69" s="43">
        <f>O61+O51</f>
        <v>221047</v>
      </c>
      <c r="P69" s="43">
        <v>180264</v>
      </c>
      <c r="Q69" s="43">
        <v>121327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3">
        <v>0</v>
      </c>
      <c r="AV69" s="43">
        <v>0</v>
      </c>
      <c r="AW69" s="43">
        <v>0</v>
      </c>
      <c r="AX69" s="43">
        <v>0</v>
      </c>
      <c r="AY69" s="43">
        <v>0</v>
      </c>
      <c r="AZ69" s="43">
        <v>0</v>
      </c>
      <c r="BA69" s="43">
        <v>0</v>
      </c>
      <c r="BB69" s="43">
        <v>0</v>
      </c>
      <c r="BC69" s="43">
        <v>0</v>
      </c>
      <c r="BD69" s="43">
        <v>0</v>
      </c>
      <c r="BE69" s="43">
        <v>0</v>
      </c>
      <c r="BF69" s="43">
        <v>0</v>
      </c>
      <c r="BG69" s="43">
        <v>0</v>
      </c>
      <c r="BH69" s="43">
        <v>0</v>
      </c>
      <c r="BI69" s="43">
        <v>0</v>
      </c>
      <c r="BJ69" s="43">
        <v>0</v>
      </c>
      <c r="BK69" s="43">
        <v>0</v>
      </c>
      <c r="BL69" s="43">
        <v>0</v>
      </c>
      <c r="BM69" s="43">
        <v>0</v>
      </c>
      <c r="BN69" s="43">
        <v>0</v>
      </c>
      <c r="BO69" s="43">
        <v>0</v>
      </c>
      <c r="BP69" s="43">
        <v>0</v>
      </c>
      <c r="BQ69" s="43">
        <v>0</v>
      </c>
      <c r="BR69" s="43">
        <v>0</v>
      </c>
      <c r="BS69" s="43">
        <v>0</v>
      </c>
      <c r="BT69" s="43">
        <v>0</v>
      </c>
    </row>
    <row r="70" spans="1:72">
      <c r="A70" s="105" t="s">
        <v>311</v>
      </c>
      <c r="B70" s="144">
        <f>B52</f>
        <v>57001</v>
      </c>
      <c r="C70" s="40">
        <f t="shared" ref="C70:E72" si="9">C52</f>
        <v>237073</v>
      </c>
      <c r="D70" s="40">
        <f t="shared" si="9"/>
        <v>109807</v>
      </c>
      <c r="E70" s="40">
        <f t="shared" si="9"/>
        <v>33630</v>
      </c>
      <c r="F70" s="40">
        <v>31333</v>
      </c>
      <c r="G70" s="40">
        <v>62303</v>
      </c>
      <c r="H70" s="40">
        <f t="shared" ref="H70:I70" si="10">SUM(H52,H63)</f>
        <v>187948</v>
      </c>
      <c r="I70" s="40">
        <f t="shared" si="10"/>
        <v>73350</v>
      </c>
      <c r="J70" s="40">
        <v>48251</v>
      </c>
      <c r="K70" s="43">
        <f>K52</f>
        <v>30369</v>
      </c>
      <c r="L70" s="43">
        <v>35978</v>
      </c>
      <c r="M70" s="43">
        <v>156601</v>
      </c>
      <c r="N70" s="43">
        <v>73504</v>
      </c>
      <c r="O70" s="43">
        <f t="shared" ref="O70:O71" si="11">O52</f>
        <v>31830</v>
      </c>
      <c r="P70" s="43">
        <v>30218</v>
      </c>
      <c r="Q70" s="43">
        <v>21049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0</v>
      </c>
      <c r="AP70" s="43">
        <v>0</v>
      </c>
      <c r="AQ70" s="43">
        <v>0</v>
      </c>
      <c r="AR70" s="43">
        <v>0</v>
      </c>
      <c r="AS70" s="43">
        <v>0</v>
      </c>
      <c r="AT70" s="43">
        <v>0</v>
      </c>
      <c r="AU70" s="43">
        <v>0</v>
      </c>
      <c r="AV70" s="43">
        <v>0</v>
      </c>
      <c r="AW70" s="43">
        <v>0</v>
      </c>
      <c r="AX70" s="43">
        <v>0</v>
      </c>
      <c r="AY70" s="43">
        <v>0</v>
      </c>
      <c r="AZ70" s="43">
        <v>0</v>
      </c>
      <c r="BA70" s="43">
        <v>0</v>
      </c>
      <c r="BB70" s="43">
        <v>0</v>
      </c>
      <c r="BC70" s="43">
        <v>0</v>
      </c>
      <c r="BD70" s="43">
        <v>0</v>
      </c>
      <c r="BE70" s="43">
        <v>0</v>
      </c>
      <c r="BF70" s="43">
        <v>0</v>
      </c>
      <c r="BG70" s="43">
        <v>0</v>
      </c>
      <c r="BH70" s="43">
        <v>0</v>
      </c>
      <c r="BI70" s="43">
        <v>0</v>
      </c>
      <c r="BJ70" s="43">
        <v>0</v>
      </c>
      <c r="BK70" s="43">
        <v>0</v>
      </c>
      <c r="BL70" s="43">
        <v>0</v>
      </c>
      <c r="BM70" s="43">
        <v>0</v>
      </c>
      <c r="BN70" s="43">
        <v>0</v>
      </c>
      <c r="BO70" s="43">
        <v>0</v>
      </c>
      <c r="BP70" s="43">
        <v>0</v>
      </c>
      <c r="BQ70" s="43">
        <v>0</v>
      </c>
      <c r="BR70" s="43">
        <v>0</v>
      </c>
      <c r="BS70" s="43">
        <v>0</v>
      </c>
      <c r="BT70" s="43">
        <v>0</v>
      </c>
    </row>
    <row r="71" spans="1:72">
      <c r="A71" s="20" t="s">
        <v>87</v>
      </c>
      <c r="B71" s="144">
        <f>B62+B53</f>
        <v>346859</v>
      </c>
      <c r="C71" s="40">
        <f t="shared" si="9"/>
        <v>1113409</v>
      </c>
      <c r="D71" s="40">
        <f t="shared" si="9"/>
        <v>59319</v>
      </c>
      <c r="E71" s="40">
        <f t="shared" si="9"/>
        <v>263057</v>
      </c>
      <c r="F71" s="40">
        <v>439264</v>
      </c>
      <c r="G71" s="40">
        <v>351769</v>
      </c>
      <c r="H71" s="40">
        <f>SUM(H53,H62)</f>
        <v>964401.67609782913</v>
      </c>
      <c r="I71" s="40">
        <f>SUM(I53,I62)</f>
        <v>48976.53</v>
      </c>
      <c r="J71" s="40">
        <v>256391.14609782916</v>
      </c>
      <c r="K71" s="43">
        <f>K62+K53</f>
        <v>337360</v>
      </c>
      <c r="L71" s="43">
        <v>321674</v>
      </c>
      <c r="M71" s="43">
        <v>785585</v>
      </c>
      <c r="N71" s="43">
        <v>26685</v>
      </c>
      <c r="O71" s="43">
        <f t="shared" si="11"/>
        <v>247847</v>
      </c>
      <c r="P71" s="43">
        <v>265654</v>
      </c>
      <c r="Q71" s="43">
        <v>245399</v>
      </c>
      <c r="R71" s="43">
        <v>803566.47285785875</v>
      </c>
      <c r="S71" s="43">
        <v>21562</v>
      </c>
      <c r="T71" s="43">
        <v>172175.27130831798</v>
      </c>
      <c r="U71" s="43">
        <v>320609.20154954068</v>
      </c>
      <c r="V71" s="43">
        <v>289220</v>
      </c>
      <c r="W71" s="43">
        <v>871071.93130379496</v>
      </c>
      <c r="X71" s="43">
        <v>12073.623000000001</v>
      </c>
      <c r="Y71" s="43">
        <v>190639.11805354897</v>
      </c>
      <c r="Z71" s="43">
        <v>357503.19025024597</v>
      </c>
      <c r="AA71" s="43">
        <v>310856</v>
      </c>
      <c r="AB71" s="40">
        <v>961148.86509829178</v>
      </c>
      <c r="AC71" s="40">
        <v>69049.665343475761</v>
      </c>
      <c r="AD71" s="41">
        <v>221789.82318631807</v>
      </c>
      <c r="AE71" s="41">
        <v>342022.37656849797</v>
      </c>
      <c r="AF71" s="41">
        <v>328287</v>
      </c>
      <c r="AG71" s="41">
        <v>972999.56154857553</v>
      </c>
      <c r="AH71" s="41">
        <v>48288</v>
      </c>
      <c r="AI71" s="41">
        <v>267507.72617407911</v>
      </c>
      <c r="AJ71" s="41">
        <v>350933.83537449641</v>
      </c>
      <c r="AK71" s="41">
        <v>306270</v>
      </c>
      <c r="AL71" s="41">
        <v>887805.20817797526</v>
      </c>
      <c r="AM71" s="41">
        <v>47335.722178075004</v>
      </c>
      <c r="AN71" s="41">
        <v>195671.02120556554</v>
      </c>
      <c r="AO71" s="41">
        <v>317475.46479433472</v>
      </c>
      <c r="AP71" s="41">
        <v>327323</v>
      </c>
      <c r="AQ71" s="41">
        <v>920954</v>
      </c>
      <c r="AR71" s="41">
        <v>28590</v>
      </c>
      <c r="AS71" s="41">
        <v>246914</v>
      </c>
      <c r="AT71" s="41">
        <v>334806</v>
      </c>
      <c r="AU71" s="41">
        <v>310644</v>
      </c>
      <c r="AV71" s="41">
        <v>914539</v>
      </c>
      <c r="AW71" s="41">
        <v>167972</v>
      </c>
      <c r="AX71" s="41">
        <v>185457</v>
      </c>
      <c r="AY71" s="41">
        <v>285876</v>
      </c>
      <c r="AZ71" s="41">
        <v>275234</v>
      </c>
      <c r="BA71" s="41">
        <v>831171</v>
      </c>
      <c r="BB71" s="41">
        <v>16971</v>
      </c>
      <c r="BC71" s="41">
        <v>235215</v>
      </c>
      <c r="BD71" s="41">
        <v>307010</v>
      </c>
      <c r="BE71" s="41">
        <v>271975</v>
      </c>
      <c r="BF71" s="41">
        <v>639007</v>
      </c>
      <c r="BG71" s="41">
        <v>1081</v>
      </c>
      <c r="BH71" s="41">
        <v>212190</v>
      </c>
      <c r="BI71" s="41">
        <v>233930</v>
      </c>
      <c r="BJ71" s="41">
        <v>191806</v>
      </c>
      <c r="BK71" s="41">
        <v>405211</v>
      </c>
      <c r="BL71" s="41">
        <v>8250</v>
      </c>
      <c r="BM71" s="41">
        <v>181775</v>
      </c>
      <c r="BN71" s="41">
        <v>162246</v>
      </c>
      <c r="BO71" s="41">
        <v>52940</v>
      </c>
      <c r="BP71" s="41">
        <v>266553</v>
      </c>
      <c r="BQ71" s="41">
        <v>29901</v>
      </c>
      <c r="BR71" s="41">
        <v>104062</v>
      </c>
      <c r="BS71" s="41">
        <v>81169</v>
      </c>
      <c r="BT71" s="41">
        <v>51421</v>
      </c>
    </row>
    <row r="72" spans="1:72">
      <c r="A72" s="20" t="s">
        <v>239</v>
      </c>
      <c r="B72" s="144">
        <f>B63+B54</f>
        <v>6662</v>
      </c>
      <c r="C72" s="40">
        <f t="shared" si="9"/>
        <v>21163</v>
      </c>
      <c r="D72" s="40">
        <f t="shared" si="9"/>
        <v>864</v>
      </c>
      <c r="E72" s="40">
        <f t="shared" si="9"/>
        <v>5915</v>
      </c>
      <c r="F72" s="40">
        <v>9567</v>
      </c>
      <c r="G72" s="40">
        <v>4817</v>
      </c>
      <c r="H72" s="40">
        <f>SUM(H54,H63)</f>
        <v>16836.331999999999</v>
      </c>
      <c r="I72" s="40">
        <f>SUM(I54,I63)</f>
        <v>418.387</v>
      </c>
      <c r="J72" s="40">
        <v>3085</v>
      </c>
      <c r="K72" s="43">
        <f>K63+K54</f>
        <v>7473.6750000000002</v>
      </c>
      <c r="L72" s="43">
        <v>5859.27</v>
      </c>
      <c r="M72" s="43">
        <v>20507.95</v>
      </c>
      <c r="N72" s="43">
        <v>2156</v>
      </c>
      <c r="O72" s="43">
        <f>O63+O54</f>
        <v>4991</v>
      </c>
      <c r="P72" s="43">
        <v>7625</v>
      </c>
      <c r="Q72" s="43">
        <v>5736</v>
      </c>
      <c r="R72" s="43">
        <v>17829</v>
      </c>
      <c r="S72" s="43">
        <v>1273</v>
      </c>
      <c r="T72" s="40">
        <v>3637</v>
      </c>
      <c r="U72" s="40">
        <v>8941</v>
      </c>
      <c r="V72" s="40">
        <v>3978</v>
      </c>
      <c r="W72" s="40">
        <v>17111</v>
      </c>
      <c r="X72" s="40">
        <v>260</v>
      </c>
      <c r="Y72" s="40">
        <v>2761</v>
      </c>
      <c r="Z72" s="43">
        <v>7731</v>
      </c>
      <c r="AA72" s="43">
        <v>4746</v>
      </c>
      <c r="AB72" s="40">
        <v>14555.305</v>
      </c>
      <c r="AC72" s="40">
        <v>1402</v>
      </c>
      <c r="AD72" s="41">
        <v>3216</v>
      </c>
      <c r="AE72" s="41">
        <v>6859.1850000000004</v>
      </c>
      <c r="AF72" s="41">
        <v>3078.12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  <c r="BH72" s="41">
        <v>0</v>
      </c>
      <c r="BI72" s="41">
        <v>0</v>
      </c>
      <c r="BJ72" s="41">
        <v>0</v>
      </c>
      <c r="BK72" s="41">
        <v>0</v>
      </c>
      <c r="BL72" s="41">
        <v>0</v>
      </c>
      <c r="BM72" s="41">
        <v>0</v>
      </c>
      <c r="BN72" s="41">
        <v>0</v>
      </c>
      <c r="BO72" s="41">
        <v>0</v>
      </c>
      <c r="BP72" s="41">
        <v>0</v>
      </c>
      <c r="BQ72" s="41">
        <v>0</v>
      </c>
      <c r="BR72" s="41">
        <v>0</v>
      </c>
      <c r="BS72" s="41">
        <v>0</v>
      </c>
      <c r="BT72" s="41">
        <v>0</v>
      </c>
    </row>
    <row r="73" spans="1:72">
      <c r="A73" s="20" t="s">
        <v>319</v>
      </c>
      <c r="B73" s="144">
        <f>B55</f>
        <v>36836</v>
      </c>
      <c r="C73" s="40">
        <f t="shared" ref="C73:E73" si="12">C55</f>
        <v>137325</v>
      </c>
      <c r="D73" s="40">
        <f t="shared" si="12"/>
        <v>29674</v>
      </c>
      <c r="E73" s="40">
        <f t="shared" si="12"/>
        <v>32548</v>
      </c>
      <c r="F73" s="40">
        <f>F55</f>
        <v>38197</v>
      </c>
      <c r="G73" s="40">
        <f t="shared" ref="G73" si="13">G55</f>
        <v>36906</v>
      </c>
      <c r="H73" s="40">
        <f>H55</f>
        <v>136434</v>
      </c>
      <c r="I73" s="40">
        <f>I55</f>
        <v>33106</v>
      </c>
      <c r="J73" s="40">
        <v>33779</v>
      </c>
      <c r="K73" s="40">
        <f>K55</f>
        <v>37971</v>
      </c>
      <c r="L73" s="40">
        <v>31578</v>
      </c>
      <c r="M73" s="40">
        <v>103272</v>
      </c>
      <c r="N73" s="40">
        <v>18676</v>
      </c>
      <c r="O73" s="43">
        <f t="shared" ref="O73:O75" si="14">O55</f>
        <v>31310</v>
      </c>
      <c r="P73" s="43">
        <v>27864</v>
      </c>
      <c r="Q73" s="43">
        <v>25422</v>
      </c>
      <c r="R73" s="43">
        <v>0</v>
      </c>
      <c r="S73" s="43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3">
        <v>0</v>
      </c>
      <c r="AB73" s="40">
        <v>0</v>
      </c>
      <c r="AC73" s="40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  <c r="AZ73" s="41">
        <v>0</v>
      </c>
      <c r="BA73" s="41">
        <v>0</v>
      </c>
      <c r="BB73" s="41">
        <v>0</v>
      </c>
      <c r="BC73" s="41">
        <v>0</v>
      </c>
      <c r="BD73" s="41">
        <v>0</v>
      </c>
      <c r="BE73" s="41">
        <v>0</v>
      </c>
      <c r="BF73" s="41">
        <v>0</v>
      </c>
      <c r="BG73" s="41">
        <v>0</v>
      </c>
      <c r="BH73" s="41">
        <v>0</v>
      </c>
      <c r="BI73" s="41">
        <v>0</v>
      </c>
      <c r="BJ73" s="41">
        <v>0</v>
      </c>
      <c r="BK73" s="41">
        <v>0</v>
      </c>
      <c r="BL73" s="41">
        <v>0</v>
      </c>
      <c r="BM73" s="41">
        <v>0</v>
      </c>
      <c r="BN73" s="41">
        <v>0</v>
      </c>
      <c r="BO73" s="41">
        <v>0</v>
      </c>
      <c r="BP73" s="41">
        <v>0</v>
      </c>
      <c r="BQ73" s="41">
        <v>0</v>
      </c>
      <c r="BR73" s="41">
        <v>0</v>
      </c>
      <c r="BS73" s="41">
        <v>0</v>
      </c>
      <c r="BT73" s="41">
        <v>0</v>
      </c>
    </row>
    <row r="74" spans="1:72">
      <c r="A74" s="20" t="s">
        <v>258</v>
      </c>
      <c r="B74" s="144">
        <f>B56</f>
        <v>312</v>
      </c>
      <c r="C74" s="40">
        <f>C56</f>
        <v>1140</v>
      </c>
      <c r="D74" s="40">
        <f>D56</f>
        <v>342</v>
      </c>
      <c r="E74" s="40">
        <f>E56</f>
        <v>225</v>
      </c>
      <c r="F74" s="40">
        <v>392</v>
      </c>
      <c r="G74" s="40">
        <v>181</v>
      </c>
      <c r="H74" s="40">
        <f>H56</f>
        <v>1217.53</v>
      </c>
      <c r="I74" s="40">
        <f>I56</f>
        <v>493.53</v>
      </c>
      <c r="J74" s="40">
        <v>236</v>
      </c>
      <c r="K74" s="43">
        <f>K56</f>
        <v>243</v>
      </c>
      <c r="L74" s="43">
        <v>245</v>
      </c>
      <c r="M74" s="43">
        <v>934</v>
      </c>
      <c r="N74" s="43">
        <v>496</v>
      </c>
      <c r="O74" s="43">
        <f t="shared" si="14"/>
        <v>337</v>
      </c>
      <c r="P74" s="43">
        <v>62</v>
      </c>
      <c r="Q74" s="43">
        <v>39</v>
      </c>
      <c r="R74" s="43">
        <v>1017.855</v>
      </c>
      <c r="S74" s="43">
        <v>395</v>
      </c>
      <c r="T74" s="43">
        <v>127</v>
      </c>
      <c r="U74" s="43">
        <v>64</v>
      </c>
      <c r="V74" s="43">
        <v>431.85500000000002</v>
      </c>
      <c r="W74" s="43">
        <v>1127</v>
      </c>
      <c r="X74" s="43">
        <v>100</v>
      </c>
      <c r="Y74" s="43">
        <v>311</v>
      </c>
      <c r="Z74" s="43">
        <v>232</v>
      </c>
      <c r="AA74" s="43">
        <v>484</v>
      </c>
      <c r="AB74" s="40">
        <v>832</v>
      </c>
      <c r="AC74" s="40">
        <v>0</v>
      </c>
      <c r="AD74" s="41">
        <v>825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  <c r="AZ74" s="41">
        <v>0</v>
      </c>
      <c r="BA74" s="41">
        <v>0</v>
      </c>
      <c r="BB74" s="41">
        <v>0</v>
      </c>
      <c r="BC74" s="41">
        <v>0</v>
      </c>
      <c r="BD74" s="41">
        <v>0</v>
      </c>
      <c r="BE74" s="41">
        <v>0</v>
      </c>
      <c r="BF74" s="41">
        <v>0</v>
      </c>
      <c r="BG74" s="41">
        <v>0</v>
      </c>
      <c r="BH74" s="41">
        <v>0</v>
      </c>
      <c r="BI74" s="41">
        <v>0</v>
      </c>
      <c r="BJ74" s="41">
        <v>0</v>
      </c>
      <c r="BK74" s="41">
        <v>0</v>
      </c>
      <c r="BL74" s="41">
        <v>0</v>
      </c>
      <c r="BM74" s="41">
        <v>0</v>
      </c>
      <c r="BN74" s="41">
        <v>0</v>
      </c>
      <c r="BO74" s="41">
        <v>0</v>
      </c>
      <c r="BP74" s="41">
        <v>0</v>
      </c>
      <c r="BQ74" s="41">
        <v>0</v>
      </c>
      <c r="BR74" s="41">
        <v>0</v>
      </c>
      <c r="BS74" s="41">
        <v>0</v>
      </c>
      <c r="BT74" s="41">
        <v>0</v>
      </c>
    </row>
    <row r="75" spans="1:72" ht="14.25" thickBot="1">
      <c r="A75" s="20" t="s">
        <v>89</v>
      </c>
      <c r="B75" s="149">
        <f>B64+B57</f>
        <v>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f>SUM(I57,I64)</f>
        <v>0</v>
      </c>
      <c r="J75" s="40">
        <v>0</v>
      </c>
      <c r="K75" s="50">
        <v>0</v>
      </c>
      <c r="L75" s="50">
        <v>0</v>
      </c>
      <c r="M75" s="50">
        <v>0</v>
      </c>
      <c r="N75" s="50">
        <v>0</v>
      </c>
      <c r="O75" s="43">
        <f t="shared" si="14"/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 t="s">
        <v>19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0">
        <v>0</v>
      </c>
      <c r="AC75" s="40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  <c r="AZ75" s="41">
        <v>0</v>
      </c>
      <c r="BA75" s="41">
        <v>52120</v>
      </c>
      <c r="BB75" s="41">
        <v>0</v>
      </c>
      <c r="BC75" s="41">
        <v>0</v>
      </c>
      <c r="BD75" s="41">
        <v>0</v>
      </c>
      <c r="BE75" s="41">
        <v>52120</v>
      </c>
      <c r="BF75" s="41">
        <v>283370</v>
      </c>
      <c r="BG75" s="41">
        <v>78000</v>
      </c>
      <c r="BH75" s="41">
        <v>83000</v>
      </c>
      <c r="BI75" s="41">
        <v>91000</v>
      </c>
      <c r="BJ75" s="41">
        <v>31370</v>
      </c>
      <c r="BK75" s="41">
        <v>296400</v>
      </c>
      <c r="BL75" s="41">
        <v>83200</v>
      </c>
      <c r="BM75" s="41">
        <v>135200</v>
      </c>
      <c r="BN75" s="41">
        <v>52000</v>
      </c>
      <c r="BO75" s="41">
        <v>26000</v>
      </c>
      <c r="BP75" s="41">
        <v>319600</v>
      </c>
      <c r="BQ75" s="41">
        <v>90800</v>
      </c>
      <c r="BR75" s="41">
        <v>117000</v>
      </c>
      <c r="BS75" s="41">
        <v>65000</v>
      </c>
      <c r="BT75" s="41">
        <v>46800</v>
      </c>
    </row>
    <row r="76" spans="1:72" customFormat="1" ht="5.25" customHeight="1" thickBo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</row>
    <row r="77" spans="1:72">
      <c r="A77" s="8" t="s">
        <v>243</v>
      </c>
      <c r="B77" s="8"/>
      <c r="C77" s="8"/>
      <c r="D77" s="8"/>
      <c r="E77" s="8"/>
      <c r="F77" s="8"/>
      <c r="G77" s="8"/>
      <c r="BO77" s="1"/>
    </row>
    <row r="78" spans="1:72">
      <c r="A78" s="8" t="s">
        <v>244</v>
      </c>
      <c r="B78" s="8"/>
      <c r="C78" s="8"/>
      <c r="D78" s="8"/>
      <c r="E78" s="8"/>
      <c r="F78" s="8"/>
      <c r="G78" s="8"/>
      <c r="BO78" s="1"/>
    </row>
    <row r="79" spans="1:72">
      <c r="A79" s="8" t="s">
        <v>257</v>
      </c>
      <c r="B79" s="8"/>
      <c r="C79" s="8"/>
      <c r="D79" s="8"/>
      <c r="E79" s="8"/>
      <c r="F79" s="8"/>
      <c r="G79" s="8"/>
      <c r="BO79" s="1"/>
    </row>
    <row r="80" spans="1:72">
      <c r="BO80" s="1"/>
    </row>
    <row r="81" spans="67:67">
      <c r="BO81" s="1"/>
    </row>
    <row r="82" spans="67:67">
      <c r="BO82" s="1"/>
    </row>
    <row r="83" spans="67:67">
      <c r="BO83" s="1"/>
    </row>
    <row r="84" spans="67:67">
      <c r="BO84" s="1"/>
    </row>
    <row r="85" spans="67:67">
      <c r="BO85" s="1"/>
    </row>
    <row r="86" spans="67:67">
      <c r="BO86" s="1"/>
    </row>
    <row r="87" spans="67:67">
      <c r="BO87" s="1"/>
    </row>
    <row r="88" spans="67:67">
      <c r="BO88" s="1"/>
    </row>
    <row r="89" spans="67:67">
      <c r="BO89" s="1"/>
    </row>
    <row r="90" spans="67:67">
      <c r="BO90" s="1"/>
    </row>
    <row r="91" spans="67:67">
      <c r="BO91" s="1"/>
    </row>
    <row r="92" spans="67:67">
      <c r="BO92" s="1"/>
    </row>
    <row r="93" spans="67:67">
      <c r="BO93" s="1"/>
    </row>
    <row r="94" spans="67:67">
      <c r="BO94" s="1"/>
    </row>
    <row r="95" spans="67:67">
      <c r="BO95" s="1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ignoredErrors>
    <ignoredError sqref="K50:L50 H50 E50 B11:D11 B31:D31 B50:D50" formulaRange="1"/>
    <ignoredError sqref="H69:I69" formula="1"/>
    <ignoredError sqref="B13:D13 B33:D33" formula="1" formulaRange="1"/>
  </ignoredError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AD60-3504-462E-AE49-D7D0A84A33F0}">
  <dimension ref="A6:BT41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7" width="14.28515625" style="2" customWidth="1"/>
    <col min="8" max="28" width="14.28515625" style="2"/>
    <col min="29" max="62" width="14.28515625" style="1"/>
    <col min="63" max="16384" width="14.28515625" style="2"/>
  </cols>
  <sheetData>
    <row r="6" spans="1:72" ht="14.25" thickBot="1"/>
    <row r="7" spans="1:72" s="36" customFormat="1" ht="15.75" customHeight="1">
      <c r="A7" s="45" t="s">
        <v>253</v>
      </c>
      <c r="B7" s="129" t="s">
        <v>393</v>
      </c>
      <c r="C7" s="36" t="s">
        <v>371</v>
      </c>
      <c r="D7" s="36" t="s">
        <v>372</v>
      </c>
      <c r="E7" s="36" t="s">
        <v>369</v>
      </c>
      <c r="F7" s="36" t="s">
        <v>365</v>
      </c>
      <c r="G7" s="36" t="s">
        <v>363</v>
      </c>
      <c r="H7" s="36" t="s">
        <v>359</v>
      </c>
      <c r="I7" s="36" t="s">
        <v>360</v>
      </c>
      <c r="J7" s="36" t="s">
        <v>352</v>
      </c>
      <c r="K7" s="36" t="s">
        <v>346</v>
      </c>
      <c r="L7" s="36" t="s">
        <v>341</v>
      </c>
      <c r="M7" s="36" t="s">
        <v>333</v>
      </c>
      <c r="N7" s="36" t="s">
        <v>334</v>
      </c>
      <c r="O7" s="36" t="s">
        <v>332</v>
      </c>
      <c r="P7" s="36" t="s">
        <v>327</v>
      </c>
      <c r="Q7" s="36" t="s">
        <v>313</v>
      </c>
      <c r="R7" s="36" t="s">
        <v>288</v>
      </c>
      <c r="S7" s="36" t="s">
        <v>287</v>
      </c>
      <c r="T7" s="36" t="s">
        <v>284</v>
      </c>
      <c r="U7" s="36" t="s">
        <v>280</v>
      </c>
      <c r="V7" s="36" t="s">
        <v>276</v>
      </c>
      <c r="W7" s="36" t="s">
        <v>269</v>
      </c>
      <c r="X7" s="36" t="s">
        <v>270</v>
      </c>
      <c r="Y7" s="36" t="s">
        <v>267</v>
      </c>
      <c r="Z7" s="36" t="s">
        <v>265</v>
      </c>
      <c r="AA7" s="36" t="s">
        <v>262</v>
      </c>
      <c r="AB7" s="36" t="s">
        <v>260</v>
      </c>
      <c r="AC7" s="36" t="s">
        <v>261</v>
      </c>
      <c r="AD7" s="36" t="s">
        <v>256</v>
      </c>
      <c r="AE7" s="36" t="s">
        <v>240</v>
      </c>
      <c r="AF7" s="36" t="s">
        <v>237</v>
      </c>
      <c r="AG7" s="36" t="s">
        <v>219</v>
      </c>
      <c r="AH7" s="36" t="s">
        <v>218</v>
      </c>
      <c r="AI7" s="36" t="s">
        <v>213</v>
      </c>
      <c r="AJ7" s="36" t="s">
        <v>209</v>
      </c>
      <c r="AK7" s="36" t="s">
        <v>201</v>
      </c>
      <c r="AL7" s="36" t="s">
        <v>198</v>
      </c>
      <c r="AM7" s="36" t="s">
        <v>197</v>
      </c>
      <c r="AN7" s="36" t="s">
        <v>187</v>
      </c>
      <c r="AO7" s="36" t="s">
        <v>80</v>
      </c>
      <c r="AP7" s="36" t="s">
        <v>71</v>
      </c>
      <c r="AQ7" s="36" t="s">
        <v>130</v>
      </c>
      <c r="AR7" s="36" t="s">
        <v>69</v>
      </c>
      <c r="AS7" s="36" t="s">
        <v>68</v>
      </c>
      <c r="AT7" s="36" t="s">
        <v>66</v>
      </c>
      <c r="AU7" s="36" t="s">
        <v>64</v>
      </c>
      <c r="AV7" s="36" t="s">
        <v>133</v>
      </c>
      <c r="AW7" s="36" t="s">
        <v>63</v>
      </c>
      <c r="AX7" s="36" t="s">
        <v>62</v>
      </c>
      <c r="AY7" s="36" t="s">
        <v>61</v>
      </c>
      <c r="AZ7" s="36" t="s">
        <v>48</v>
      </c>
      <c r="BA7" s="36" t="s">
        <v>136</v>
      </c>
      <c r="BB7" s="36" t="s">
        <v>1</v>
      </c>
      <c r="BC7" s="36" t="s">
        <v>2</v>
      </c>
      <c r="BD7" s="36" t="s">
        <v>3</v>
      </c>
      <c r="BE7" s="36" t="s">
        <v>4</v>
      </c>
      <c r="BF7" s="36" t="s">
        <v>139</v>
      </c>
      <c r="BG7" s="36" t="s">
        <v>5</v>
      </c>
      <c r="BH7" s="36" t="s">
        <v>6</v>
      </c>
      <c r="BI7" s="36" t="s">
        <v>7</v>
      </c>
      <c r="BJ7" s="36" t="s">
        <v>8</v>
      </c>
      <c r="BK7" s="36" t="s">
        <v>142</v>
      </c>
      <c r="BL7" s="36" t="s">
        <v>9</v>
      </c>
      <c r="BM7" s="36" t="s">
        <v>10</v>
      </c>
      <c r="BN7" s="36" t="s">
        <v>11</v>
      </c>
      <c r="BO7" s="36" t="s">
        <v>12</v>
      </c>
      <c r="BP7" s="36" t="s">
        <v>145</v>
      </c>
      <c r="BQ7" s="36" t="s">
        <v>13</v>
      </c>
      <c r="BR7" s="36" t="s">
        <v>14</v>
      </c>
      <c r="BS7" s="36" t="s">
        <v>15</v>
      </c>
      <c r="BT7" s="36" t="s">
        <v>16</v>
      </c>
    </row>
    <row r="8" spans="1:72" ht="3.75" customHeight="1">
      <c r="B8" s="131"/>
      <c r="BK8" s="1"/>
      <c r="BL8" s="1"/>
      <c r="BM8" s="1"/>
      <c r="BN8" s="1"/>
      <c r="BO8" s="1"/>
      <c r="BP8" s="1"/>
      <c r="BQ8" s="1"/>
    </row>
    <row r="9" spans="1:72" s="21" customFormat="1" ht="12.75">
      <c r="A9" s="21" t="s">
        <v>291</v>
      </c>
      <c r="B9" s="150">
        <f t="shared" ref="B9:G9" si="0">SUM(B10:B12)</f>
        <v>551124.28520888498</v>
      </c>
      <c r="C9" s="93">
        <f t="shared" si="0"/>
        <v>2274354.9977964987</v>
      </c>
      <c r="D9" s="93">
        <f t="shared" si="0"/>
        <v>663397.65688433428</v>
      </c>
      <c r="E9" s="93">
        <f t="shared" si="0"/>
        <v>451324.17434060248</v>
      </c>
      <c r="F9" s="93">
        <f t="shared" si="0"/>
        <v>525038.02907670103</v>
      </c>
      <c r="G9" s="93">
        <f t="shared" si="0"/>
        <v>634595.13749486092</v>
      </c>
      <c r="H9" s="93">
        <v>2367251.96437022</v>
      </c>
      <c r="I9" s="93">
        <v>637491.43058477808</v>
      </c>
      <c r="J9" s="93">
        <f t="shared" ref="J9:O9" si="1">SUM(J10:J12)</f>
        <v>549479.0922883451</v>
      </c>
      <c r="K9" s="93">
        <f t="shared" si="1"/>
        <v>609037.64042768639</v>
      </c>
      <c r="L9" s="93">
        <f t="shared" si="1"/>
        <v>571243.80106941017</v>
      </c>
      <c r="M9" s="93">
        <f t="shared" si="1"/>
        <v>2407486.6787524633</v>
      </c>
      <c r="N9" s="93">
        <f t="shared" si="1"/>
        <v>905731.05567950301</v>
      </c>
      <c r="O9" s="93">
        <f t="shared" si="1"/>
        <v>521520.57004619244</v>
      </c>
      <c r="P9" s="93">
        <v>506132.87261149974</v>
      </c>
      <c r="Q9" s="93">
        <v>474102.18041526782</v>
      </c>
      <c r="R9" s="93">
        <v>2300529.9062846988</v>
      </c>
      <c r="S9" s="93">
        <v>640796.26838989055</v>
      </c>
      <c r="T9" s="93">
        <v>491561.68359333288</v>
      </c>
      <c r="U9" s="93">
        <v>544288.08328132285</v>
      </c>
      <c r="V9" s="93">
        <v>623883.87102015212</v>
      </c>
      <c r="W9" s="93">
        <v>1922877.6711785677</v>
      </c>
      <c r="X9" s="93">
        <v>542258.52559584996</v>
      </c>
      <c r="Y9" s="93">
        <v>478576.59020280233</v>
      </c>
      <c r="Z9" s="93">
        <v>453513.32393522729</v>
      </c>
      <c r="AA9" s="93">
        <v>448529.23144468782</v>
      </c>
      <c r="AB9" s="93">
        <v>1479096.77113279</v>
      </c>
      <c r="AC9" s="93">
        <v>420805.38379619049</v>
      </c>
      <c r="AD9" s="93">
        <v>374726.61121008603</v>
      </c>
      <c r="AE9" s="93">
        <v>306530</v>
      </c>
      <c r="AF9" s="93">
        <v>377034</v>
      </c>
      <c r="AG9" s="93">
        <v>1276296</v>
      </c>
      <c r="AH9" s="93">
        <v>410949</v>
      </c>
      <c r="AI9" s="93">
        <v>338250</v>
      </c>
      <c r="AJ9" s="93">
        <v>248477</v>
      </c>
      <c r="AK9" s="93">
        <v>278620</v>
      </c>
      <c r="AL9" s="93">
        <v>1219495</v>
      </c>
      <c r="AM9" s="93">
        <v>453568</v>
      </c>
      <c r="AN9" s="93">
        <v>269709</v>
      </c>
      <c r="AO9" s="93">
        <v>212780</v>
      </c>
      <c r="AP9" s="93">
        <v>256438</v>
      </c>
      <c r="AQ9" s="93">
        <v>1171193</v>
      </c>
      <c r="AR9" s="93">
        <v>395532</v>
      </c>
      <c r="AS9" s="93">
        <v>270819</v>
      </c>
      <c r="AT9" s="93">
        <v>226932</v>
      </c>
      <c r="AU9" s="93">
        <v>277909</v>
      </c>
      <c r="AV9" s="93">
        <v>1140635</v>
      </c>
      <c r="AW9" s="93">
        <v>350870</v>
      </c>
      <c r="AX9" s="93">
        <v>279896</v>
      </c>
      <c r="AY9" s="93">
        <v>276417</v>
      </c>
      <c r="AZ9" s="93">
        <v>238784</v>
      </c>
      <c r="BA9" s="93">
        <v>1025588</v>
      </c>
      <c r="BB9" s="93">
        <v>335727</v>
      </c>
      <c r="BC9" s="93">
        <v>298622</v>
      </c>
      <c r="BD9" s="93">
        <v>232422</v>
      </c>
      <c r="BE9" s="93">
        <v>158816</v>
      </c>
      <c r="BF9" s="93">
        <v>802774</v>
      </c>
      <c r="BG9" s="93">
        <v>264756</v>
      </c>
      <c r="BH9" s="93">
        <v>190300</v>
      </c>
      <c r="BI9" s="93">
        <v>162124</v>
      </c>
      <c r="BJ9" s="93">
        <v>185594</v>
      </c>
      <c r="BK9" s="93">
        <v>683725</v>
      </c>
      <c r="BL9" s="93">
        <v>190078</v>
      </c>
      <c r="BM9" s="93">
        <v>138692</v>
      </c>
      <c r="BN9" s="93">
        <v>200565</v>
      </c>
      <c r="BO9" s="93">
        <v>154390</v>
      </c>
      <c r="BP9" s="93">
        <v>564715</v>
      </c>
      <c r="BQ9" s="93">
        <v>148935</v>
      </c>
      <c r="BR9" s="93">
        <v>130842</v>
      </c>
      <c r="BS9" s="93">
        <v>193724</v>
      </c>
      <c r="BT9" s="93">
        <v>91216</v>
      </c>
    </row>
    <row r="10" spans="1:72">
      <c r="A10" s="3" t="s">
        <v>31</v>
      </c>
      <c r="B10" s="144">
        <v>304116.6266977475</v>
      </c>
      <c r="C10" s="40">
        <v>1223533.9192902159</v>
      </c>
      <c r="D10" s="40">
        <v>316292.06571558974</v>
      </c>
      <c r="E10" s="40">
        <v>221364.59150433794</v>
      </c>
      <c r="F10" s="40">
        <v>332524.80305526429</v>
      </c>
      <c r="G10" s="40">
        <v>353352.45901502401</v>
      </c>
      <c r="H10" s="40">
        <v>1317124.9696003513</v>
      </c>
      <c r="I10" s="40">
        <v>297622.76566435897</v>
      </c>
      <c r="J10" s="40">
        <v>281474.88873902138</v>
      </c>
      <c r="K10" s="40">
        <v>404860.8398187742</v>
      </c>
      <c r="L10" s="40">
        <v>333166.47537819669</v>
      </c>
      <c r="M10" s="40">
        <v>1363354.4708308601</v>
      </c>
      <c r="N10" s="40">
        <v>467515.05567950301</v>
      </c>
      <c r="O10" s="40">
        <v>273833.11746351857</v>
      </c>
      <c r="P10" s="40">
        <v>326705.54451967945</v>
      </c>
      <c r="Q10" s="40">
        <v>295300.75316815899</v>
      </c>
      <c r="R10" s="40">
        <v>1269212.3180405153</v>
      </c>
      <c r="S10" s="40">
        <v>301062.59960078658</v>
      </c>
      <c r="T10" s="40">
        <v>266642.96593906509</v>
      </c>
      <c r="U10" s="40">
        <v>348533.98262476799</v>
      </c>
      <c r="V10" s="40">
        <v>352972.76987589564</v>
      </c>
      <c r="W10" s="40">
        <v>1048174.3134888047</v>
      </c>
      <c r="X10" s="40">
        <v>258755.61094743104</v>
      </c>
      <c r="Y10" s="40">
        <v>254828.6408746599</v>
      </c>
      <c r="Z10" s="40">
        <v>278483.57210150675</v>
      </c>
      <c r="AA10" s="40">
        <v>256106.48956520701</v>
      </c>
      <c r="AB10" s="40">
        <v>803232.71073581721</v>
      </c>
      <c r="AC10" s="40">
        <v>212956.4302886496</v>
      </c>
      <c r="AD10" s="40">
        <v>195614.92563748246</v>
      </c>
      <c r="AE10" s="40">
        <v>183470</v>
      </c>
      <c r="AF10" s="40">
        <v>211192</v>
      </c>
      <c r="AG10" s="40">
        <v>658855</v>
      </c>
      <c r="AH10" s="40">
        <v>194777</v>
      </c>
      <c r="AI10" s="40">
        <v>167316</v>
      </c>
      <c r="AJ10" s="40">
        <v>150973</v>
      </c>
      <c r="AK10" s="40">
        <v>145790</v>
      </c>
      <c r="AL10" s="40">
        <v>644044</v>
      </c>
      <c r="AM10" s="40">
        <v>226099</v>
      </c>
      <c r="AN10" s="40">
        <v>156713</v>
      </c>
      <c r="AO10" s="40">
        <v>127156</v>
      </c>
      <c r="AP10" s="40">
        <v>134076</v>
      </c>
      <c r="AQ10" s="40">
        <v>599878</v>
      </c>
      <c r="AR10" s="40">
        <v>184283</v>
      </c>
      <c r="AS10" s="40">
        <v>131142</v>
      </c>
      <c r="AT10" s="40">
        <v>136326</v>
      </c>
      <c r="AU10" s="40">
        <v>148126</v>
      </c>
      <c r="AV10" s="40">
        <v>575336</v>
      </c>
      <c r="AW10" s="40">
        <v>159019</v>
      </c>
      <c r="AX10" s="40">
        <v>138216</v>
      </c>
      <c r="AY10" s="40">
        <v>159182</v>
      </c>
      <c r="AZ10" s="40">
        <v>118919</v>
      </c>
      <c r="BA10" s="40">
        <v>541378</v>
      </c>
      <c r="BB10" s="40">
        <v>162037</v>
      </c>
      <c r="BC10" s="40">
        <v>157696</v>
      </c>
      <c r="BD10" s="40">
        <v>135450</v>
      </c>
      <c r="BE10" s="40">
        <v>86194</v>
      </c>
      <c r="BF10" s="40">
        <v>445923</v>
      </c>
      <c r="BG10" s="40">
        <v>144902</v>
      </c>
      <c r="BH10" s="40">
        <v>104358</v>
      </c>
      <c r="BI10" s="40">
        <v>99173</v>
      </c>
      <c r="BJ10" s="40">
        <v>97492</v>
      </c>
      <c r="BK10" s="40">
        <v>366878</v>
      </c>
      <c r="BL10" s="40">
        <v>90102</v>
      </c>
      <c r="BM10" s="40">
        <v>78858</v>
      </c>
      <c r="BN10" s="40">
        <v>133854</v>
      </c>
      <c r="BO10" s="40">
        <v>64061</v>
      </c>
      <c r="BP10" s="40">
        <v>335164</v>
      </c>
      <c r="BQ10" s="40">
        <v>75163</v>
      </c>
      <c r="BR10" s="40">
        <v>81486</v>
      </c>
      <c r="BS10" s="40">
        <v>133879</v>
      </c>
      <c r="BT10" s="40">
        <v>44631</v>
      </c>
    </row>
    <row r="11" spans="1:72">
      <c r="A11" s="3" t="s">
        <v>247</v>
      </c>
      <c r="B11" s="144">
        <v>125324.52024776849</v>
      </c>
      <c r="C11" s="40">
        <v>561106.15012310853</v>
      </c>
      <c r="D11" s="40">
        <v>201616.03961785656</v>
      </c>
      <c r="E11" s="40">
        <v>120170.983913741</v>
      </c>
      <c r="F11" s="40">
        <v>96976.715079616421</v>
      </c>
      <c r="G11" s="40">
        <v>142342.41151189452</v>
      </c>
      <c r="H11" s="40">
        <v>562981.9549027516</v>
      </c>
      <c r="I11" s="40">
        <v>193190.863265338</v>
      </c>
      <c r="J11" s="40">
        <v>132167.96704414391</v>
      </c>
      <c r="K11" s="40">
        <v>107714.644207829</v>
      </c>
      <c r="L11" s="40">
        <v>129908.48038544074</v>
      </c>
      <c r="M11" s="40">
        <v>584176.4657740274</v>
      </c>
      <c r="N11" s="40">
        <v>249156</v>
      </c>
      <c r="O11" s="40">
        <v>119231.76078779927</v>
      </c>
      <c r="P11" s="40">
        <v>99236.259306868131</v>
      </c>
      <c r="Q11" s="40">
        <v>116552.44567936</v>
      </c>
      <c r="R11" s="40">
        <v>592307.85055387428</v>
      </c>
      <c r="S11" s="40">
        <v>210846.01968785597</v>
      </c>
      <c r="T11" s="40">
        <v>124417.2302832969</v>
      </c>
      <c r="U11" s="40">
        <v>103114.41140244719</v>
      </c>
      <c r="V11" s="40">
        <v>153930.1891802742</v>
      </c>
      <c r="W11" s="40">
        <v>545891.81497101148</v>
      </c>
      <c r="X11" s="40">
        <v>188088.37832607809</v>
      </c>
      <c r="Y11" s="40">
        <v>141051.07836672547</v>
      </c>
      <c r="Z11" s="40">
        <v>101734.52709702695</v>
      </c>
      <c r="AA11" s="40">
        <v>115017.831181181</v>
      </c>
      <c r="AB11" s="40">
        <v>374514.9639697526</v>
      </c>
      <c r="AC11" s="40">
        <v>127151.52860169402</v>
      </c>
      <c r="AD11" s="40">
        <v>95952.146521108676</v>
      </c>
      <c r="AE11" s="40">
        <v>63171</v>
      </c>
      <c r="AF11" s="40">
        <v>88240</v>
      </c>
      <c r="AG11" s="40">
        <v>315591</v>
      </c>
      <c r="AH11" s="40">
        <v>117462</v>
      </c>
      <c r="AI11" s="40">
        <v>82909</v>
      </c>
      <c r="AJ11" s="40">
        <v>48999</v>
      </c>
      <c r="AK11" s="40">
        <v>66221</v>
      </c>
      <c r="AL11" s="40">
        <v>283476</v>
      </c>
      <c r="AM11" s="40">
        <v>113224</v>
      </c>
      <c r="AN11" s="40">
        <v>66186</v>
      </c>
      <c r="AO11" s="40">
        <v>42569</v>
      </c>
      <c r="AP11" s="40">
        <v>61497</v>
      </c>
      <c r="AQ11" s="40">
        <v>277892</v>
      </c>
      <c r="AR11" s="40">
        <v>102013</v>
      </c>
      <c r="AS11" s="40">
        <v>65218</v>
      </c>
      <c r="AT11" s="40">
        <v>46297</v>
      </c>
      <c r="AU11" s="40">
        <v>64364</v>
      </c>
      <c r="AV11" s="40">
        <v>271144</v>
      </c>
      <c r="AW11" s="40">
        <v>96033</v>
      </c>
      <c r="AX11" s="40">
        <v>66138</v>
      </c>
      <c r="AY11" s="40">
        <v>55837</v>
      </c>
      <c r="AZ11" s="40">
        <v>53137</v>
      </c>
      <c r="BA11" s="40">
        <v>194256</v>
      </c>
      <c r="BB11" s="40">
        <v>65975</v>
      </c>
      <c r="BC11" s="40">
        <v>54522</v>
      </c>
      <c r="BD11" s="40">
        <v>41665</v>
      </c>
      <c r="BE11" s="40">
        <v>32094</v>
      </c>
      <c r="BF11" s="40">
        <v>144224</v>
      </c>
      <c r="BG11" s="40">
        <v>42788</v>
      </c>
      <c r="BH11" s="40">
        <v>31395</v>
      </c>
      <c r="BI11" s="40">
        <v>24904</v>
      </c>
      <c r="BJ11" s="40">
        <v>45137</v>
      </c>
      <c r="BK11" s="40">
        <v>121731</v>
      </c>
      <c r="BL11" s="40">
        <v>41499</v>
      </c>
      <c r="BM11" s="40">
        <v>20466</v>
      </c>
      <c r="BN11" s="40">
        <v>25164</v>
      </c>
      <c r="BO11" s="40">
        <v>34603</v>
      </c>
      <c r="BP11" s="40">
        <v>81751</v>
      </c>
      <c r="BQ11" s="40">
        <v>24921</v>
      </c>
      <c r="BR11" s="40">
        <v>16314</v>
      </c>
      <c r="BS11" s="40">
        <v>23089</v>
      </c>
      <c r="BT11" s="40">
        <v>17429</v>
      </c>
    </row>
    <row r="12" spans="1:72">
      <c r="A12" s="3" t="s">
        <v>328</v>
      </c>
      <c r="B12" s="144">
        <v>121683.13826336899</v>
      </c>
      <c r="C12" s="40">
        <v>489714.92838317424</v>
      </c>
      <c r="D12" s="40">
        <v>145489.55155088799</v>
      </c>
      <c r="E12" s="40">
        <v>109788.59892252358</v>
      </c>
      <c r="F12" s="40">
        <v>95536.510941820321</v>
      </c>
      <c r="G12" s="40">
        <v>138900.26696794236</v>
      </c>
      <c r="H12" s="40">
        <v>487145.03986711684</v>
      </c>
      <c r="I12" s="40">
        <v>146677.80165508116</v>
      </c>
      <c r="J12" s="40">
        <v>135836.23650517972</v>
      </c>
      <c r="K12" s="40">
        <v>96462.156401083208</v>
      </c>
      <c r="L12" s="40">
        <v>108168.84530577276</v>
      </c>
      <c r="M12" s="40">
        <v>459955.7421475756</v>
      </c>
      <c r="N12" s="40">
        <v>189060</v>
      </c>
      <c r="O12" s="40">
        <v>128455.69179487461</v>
      </c>
      <c r="P12" s="40">
        <v>80191.068784952193</v>
      </c>
      <c r="Q12" s="40">
        <v>62248.9815677488</v>
      </c>
      <c r="R12" s="40">
        <v>439009.73769030889</v>
      </c>
      <c r="S12" s="40">
        <v>128887.64910124805</v>
      </c>
      <c r="T12" s="40">
        <v>100501.48737097088</v>
      </c>
      <c r="U12" s="40">
        <v>92639.689254107594</v>
      </c>
      <c r="V12" s="40">
        <v>116980.91196398232</v>
      </c>
      <c r="W12" s="40">
        <v>328811.5427187513</v>
      </c>
      <c r="X12" s="40">
        <v>95414.536322340879</v>
      </c>
      <c r="Y12" s="40">
        <v>82696.870961416993</v>
      </c>
      <c r="Z12" s="40">
        <v>73295.224736693592</v>
      </c>
      <c r="AA12" s="40">
        <v>77404.910698299806</v>
      </c>
      <c r="AB12" s="40">
        <v>301349.09642722004</v>
      </c>
      <c r="AC12" s="40">
        <v>80697.424905846899</v>
      </c>
      <c r="AD12" s="40">
        <v>83159.539051494896</v>
      </c>
      <c r="AE12" s="40">
        <v>59890</v>
      </c>
      <c r="AF12" s="40">
        <v>77602</v>
      </c>
      <c r="AG12" s="40">
        <v>301849</v>
      </c>
      <c r="AH12" s="40">
        <v>98710</v>
      </c>
      <c r="AI12" s="40">
        <v>88025</v>
      </c>
      <c r="AJ12" s="40">
        <v>48505</v>
      </c>
      <c r="AK12" s="40">
        <v>66609</v>
      </c>
      <c r="AL12" s="40">
        <v>291975</v>
      </c>
      <c r="AM12" s="40">
        <v>114244</v>
      </c>
      <c r="AN12" s="40">
        <v>73811</v>
      </c>
      <c r="AO12" s="40">
        <v>43055</v>
      </c>
      <c r="AP12" s="40">
        <v>60865</v>
      </c>
      <c r="AQ12" s="40">
        <v>293423</v>
      </c>
      <c r="AR12" s="40">
        <v>109236</v>
      </c>
      <c r="AS12" s="40">
        <v>74459</v>
      </c>
      <c r="AT12" s="40">
        <v>44309</v>
      </c>
      <c r="AU12" s="40">
        <v>65419</v>
      </c>
      <c r="AV12" s="40">
        <v>294155</v>
      </c>
      <c r="AW12" s="40">
        <v>95818</v>
      </c>
      <c r="AX12" s="40">
        <v>75542</v>
      </c>
      <c r="AY12" s="40">
        <v>61398</v>
      </c>
      <c r="AZ12" s="40">
        <v>66728</v>
      </c>
      <c r="BA12" s="40">
        <v>289953</v>
      </c>
      <c r="BB12" s="40">
        <v>107714</v>
      </c>
      <c r="BC12" s="40">
        <v>86405</v>
      </c>
      <c r="BD12" s="40">
        <v>55307</v>
      </c>
      <c r="BE12" s="40">
        <v>40528</v>
      </c>
      <c r="BF12" s="40">
        <v>212627</v>
      </c>
      <c r="BG12" s="40">
        <v>77066</v>
      </c>
      <c r="BH12" s="40">
        <v>54547</v>
      </c>
      <c r="BI12" s="40">
        <v>38047</v>
      </c>
      <c r="BJ12" s="40">
        <v>42966</v>
      </c>
      <c r="BK12" s="40">
        <v>195116</v>
      </c>
      <c r="BL12" s="40">
        <v>58477</v>
      </c>
      <c r="BM12" s="40">
        <v>39368</v>
      </c>
      <c r="BN12" s="40">
        <v>41547</v>
      </c>
      <c r="BO12" s="40">
        <v>55726</v>
      </c>
      <c r="BP12" s="40">
        <v>147799</v>
      </c>
      <c r="BQ12" s="40">
        <v>48851</v>
      </c>
      <c r="BR12" s="40">
        <v>33042</v>
      </c>
      <c r="BS12" s="40">
        <v>36756</v>
      </c>
      <c r="BT12" s="40">
        <v>29156</v>
      </c>
    </row>
    <row r="13" spans="1:72">
      <c r="A13" s="2" t="s">
        <v>248</v>
      </c>
      <c r="B13" s="144">
        <v>84685.63273694583</v>
      </c>
      <c r="C13" s="40">
        <v>372467.51836444059</v>
      </c>
      <c r="D13" s="40">
        <v>118995.46390749102</v>
      </c>
      <c r="E13" s="40">
        <v>75861.48476572748</v>
      </c>
      <c r="F13" s="40">
        <v>79502.639397820996</v>
      </c>
      <c r="G13" s="40">
        <v>98107.930293401078</v>
      </c>
      <c r="H13" s="40">
        <v>417403.7461934461</v>
      </c>
      <c r="I13" s="40">
        <v>97499.229382473655</v>
      </c>
      <c r="J13" s="40">
        <v>124382.30399580991</v>
      </c>
      <c r="K13" s="40">
        <v>98557.004663570377</v>
      </c>
      <c r="L13" s="40">
        <v>96965.208151592102</v>
      </c>
      <c r="M13" s="40">
        <v>380945.26062734233</v>
      </c>
      <c r="N13" s="40">
        <v>153608.19465625909</v>
      </c>
      <c r="O13" s="40">
        <v>96869.558899527969</v>
      </c>
      <c r="P13" s="40">
        <v>68341.295800126667</v>
      </c>
      <c r="Q13" s="40">
        <v>62126.211271428598</v>
      </c>
      <c r="R13" s="40">
        <v>324990.73878996749</v>
      </c>
      <c r="S13" s="40">
        <v>85108.827310912427</v>
      </c>
      <c r="T13" s="40">
        <v>85334.9213601222</v>
      </c>
      <c r="U13" s="40">
        <v>72670.045642395766</v>
      </c>
      <c r="V13" s="40">
        <v>81876.944476537115</v>
      </c>
      <c r="W13" s="40">
        <v>216652.84469414636</v>
      </c>
      <c r="X13" s="40">
        <v>56919.391955304774</v>
      </c>
      <c r="Y13" s="51">
        <v>56919.391955304774</v>
      </c>
      <c r="Z13" s="40">
        <v>49043.080432113071</v>
      </c>
      <c r="AA13" s="40">
        <v>55687.781863391203</v>
      </c>
      <c r="AB13" s="40">
        <v>192128.38000807597</v>
      </c>
      <c r="AC13" s="40">
        <v>46601.395959314905</v>
      </c>
      <c r="AD13" s="40">
        <v>51215.241176723401</v>
      </c>
      <c r="AE13" s="40">
        <v>39365</v>
      </c>
      <c r="AF13" s="40">
        <v>54947</v>
      </c>
      <c r="AG13" s="40">
        <v>177031</v>
      </c>
      <c r="AH13" s="40">
        <v>51587</v>
      </c>
      <c r="AI13" s="40">
        <v>49675</v>
      </c>
      <c r="AJ13" s="40">
        <v>33352</v>
      </c>
      <c r="AK13" s="40">
        <v>42416</v>
      </c>
      <c r="AL13" s="40">
        <v>193760</v>
      </c>
      <c r="AM13" s="40">
        <v>71625</v>
      </c>
      <c r="AN13" s="40">
        <v>47482</v>
      </c>
      <c r="AO13" s="40">
        <v>33137</v>
      </c>
      <c r="AP13" s="40">
        <v>41516</v>
      </c>
      <c r="AQ13" s="40">
        <v>183580</v>
      </c>
      <c r="AR13" s="40">
        <v>62356</v>
      </c>
      <c r="AS13" s="40">
        <v>48853</v>
      </c>
      <c r="AT13" s="40">
        <v>35033</v>
      </c>
      <c r="AU13" s="40">
        <v>37338</v>
      </c>
      <c r="AV13" s="40">
        <v>175283</v>
      </c>
      <c r="AW13" s="40">
        <v>60877</v>
      </c>
      <c r="AX13" s="40">
        <v>42736</v>
      </c>
      <c r="AY13" s="40">
        <v>38232</v>
      </c>
      <c r="AZ13" s="40">
        <v>54892</v>
      </c>
      <c r="BA13" s="40">
        <v>168322</v>
      </c>
      <c r="BB13" s="40">
        <v>57039</v>
      </c>
      <c r="BC13" s="40">
        <v>48591</v>
      </c>
      <c r="BD13" s="40">
        <v>36621</v>
      </c>
      <c r="BE13" s="40">
        <v>26072</v>
      </c>
      <c r="BF13" s="40">
        <v>134323</v>
      </c>
      <c r="BG13" s="40">
        <v>48094</v>
      </c>
      <c r="BH13" s="40">
        <v>32391</v>
      </c>
      <c r="BI13" s="40">
        <v>24844</v>
      </c>
      <c r="BJ13" s="40">
        <v>28994</v>
      </c>
      <c r="BK13" s="40">
        <v>123236</v>
      </c>
      <c r="BL13" s="40">
        <v>34001</v>
      </c>
      <c r="BM13" s="40">
        <v>23722</v>
      </c>
      <c r="BN13" s="40">
        <v>29891</v>
      </c>
      <c r="BO13" s="40">
        <v>35623</v>
      </c>
      <c r="BP13" s="40">
        <v>95179</v>
      </c>
      <c r="BQ13" s="40">
        <v>30634</v>
      </c>
      <c r="BR13" s="40">
        <v>21558</v>
      </c>
      <c r="BS13" s="40">
        <v>22479</v>
      </c>
      <c r="BT13" s="40">
        <v>20511</v>
      </c>
    </row>
    <row r="14" spans="1:72" s="21" customFormat="1" ht="12.75">
      <c r="A14" s="21" t="s">
        <v>320</v>
      </c>
      <c r="B14" s="150">
        <f>SUM(B15:B16)</f>
        <v>143410.33112732245</v>
      </c>
      <c r="C14" s="93">
        <f>SUM(C15:C16)</f>
        <v>571410.88828387624</v>
      </c>
      <c r="D14" s="93">
        <f t="shared" ref="D14:E14" si="2">SUM(D15:D16)</f>
        <v>229688.19099404707</v>
      </c>
      <c r="E14" s="93">
        <f t="shared" si="2"/>
        <v>91377.176432760665</v>
      </c>
      <c r="F14" s="93">
        <f>SUM(F15:F16)</f>
        <v>96540.23161976361</v>
      </c>
      <c r="G14" s="93">
        <f>SUM(G15:G16)</f>
        <v>153805.28923730485</v>
      </c>
      <c r="H14" s="93">
        <v>525591.77911024238</v>
      </c>
      <c r="I14" s="93">
        <v>179969.18056922426</v>
      </c>
      <c r="J14" s="93">
        <f>SUM(J15:J16)</f>
        <v>123348.37842337588</v>
      </c>
      <c r="K14" s="93">
        <f>SUM(K15:K16)</f>
        <v>92374.844871893671</v>
      </c>
      <c r="L14" s="93">
        <f t="shared" ref="L14:O14" si="3">SUM(L15:L16)</f>
        <v>129899.37524574864</v>
      </c>
      <c r="M14" s="93">
        <f t="shared" si="3"/>
        <v>553579.88264148834</v>
      </c>
      <c r="N14" s="93">
        <f t="shared" si="3"/>
        <v>218767.91712133319</v>
      </c>
      <c r="O14" s="93">
        <f t="shared" si="3"/>
        <v>115792.30857188745</v>
      </c>
      <c r="P14" s="93">
        <v>120194.60426705886</v>
      </c>
      <c r="Q14" s="93">
        <v>98824.930184357654</v>
      </c>
      <c r="R14" s="93" t="s">
        <v>19</v>
      </c>
      <c r="S14" s="93" t="s">
        <v>19</v>
      </c>
      <c r="T14" s="93" t="s">
        <v>19</v>
      </c>
      <c r="U14" s="93" t="s">
        <v>19</v>
      </c>
      <c r="V14" s="93" t="s">
        <v>19</v>
      </c>
      <c r="W14" s="93" t="s">
        <v>19</v>
      </c>
      <c r="X14" s="93" t="s">
        <v>19</v>
      </c>
      <c r="Y14" s="93" t="s">
        <v>19</v>
      </c>
      <c r="Z14" s="93" t="s">
        <v>19</v>
      </c>
      <c r="AA14" s="93" t="s">
        <v>19</v>
      </c>
      <c r="AB14" s="93" t="s">
        <v>19</v>
      </c>
      <c r="AC14" s="93" t="s">
        <v>19</v>
      </c>
      <c r="AD14" s="93" t="s">
        <v>19</v>
      </c>
      <c r="AE14" s="93" t="s">
        <v>19</v>
      </c>
      <c r="AF14" s="93" t="s">
        <v>19</v>
      </c>
      <c r="AG14" s="93" t="s">
        <v>19</v>
      </c>
      <c r="AH14" s="93" t="s">
        <v>19</v>
      </c>
      <c r="AI14" s="93" t="s">
        <v>19</v>
      </c>
      <c r="AJ14" s="93" t="s">
        <v>19</v>
      </c>
      <c r="AK14" s="93" t="s">
        <v>19</v>
      </c>
      <c r="AL14" s="93" t="s">
        <v>19</v>
      </c>
      <c r="AM14" s="93" t="s">
        <v>19</v>
      </c>
      <c r="AN14" s="93" t="s">
        <v>19</v>
      </c>
      <c r="AO14" s="93" t="s">
        <v>19</v>
      </c>
      <c r="AP14" s="93" t="s">
        <v>19</v>
      </c>
      <c r="AQ14" s="93" t="s">
        <v>19</v>
      </c>
      <c r="AR14" s="93" t="s">
        <v>19</v>
      </c>
      <c r="AS14" s="93" t="s">
        <v>19</v>
      </c>
      <c r="AT14" s="93" t="s">
        <v>19</v>
      </c>
      <c r="AU14" s="93" t="s">
        <v>19</v>
      </c>
      <c r="AV14" s="93" t="s">
        <v>19</v>
      </c>
      <c r="AW14" s="93" t="s">
        <v>19</v>
      </c>
      <c r="AX14" s="93" t="s">
        <v>19</v>
      </c>
      <c r="AY14" s="93" t="s">
        <v>19</v>
      </c>
      <c r="AZ14" s="93" t="s">
        <v>19</v>
      </c>
      <c r="BA14" s="93" t="s">
        <v>19</v>
      </c>
      <c r="BB14" s="93" t="s">
        <v>19</v>
      </c>
      <c r="BC14" s="93" t="s">
        <v>19</v>
      </c>
      <c r="BD14" s="93" t="s">
        <v>19</v>
      </c>
      <c r="BE14" s="93" t="s">
        <v>19</v>
      </c>
      <c r="BF14" s="93" t="s">
        <v>19</v>
      </c>
      <c r="BG14" s="93" t="s">
        <v>19</v>
      </c>
      <c r="BH14" s="93" t="s">
        <v>19</v>
      </c>
      <c r="BI14" s="93" t="s">
        <v>19</v>
      </c>
      <c r="BJ14" s="93" t="s">
        <v>19</v>
      </c>
      <c r="BK14" s="93" t="s">
        <v>19</v>
      </c>
      <c r="BL14" s="93" t="s">
        <v>19</v>
      </c>
      <c r="BM14" s="93" t="s">
        <v>19</v>
      </c>
      <c r="BN14" s="93" t="s">
        <v>19</v>
      </c>
      <c r="BO14" s="93" t="s">
        <v>19</v>
      </c>
      <c r="BP14" s="93" t="s">
        <v>19</v>
      </c>
      <c r="BQ14" s="93" t="s">
        <v>19</v>
      </c>
      <c r="BR14" s="93" t="s">
        <v>19</v>
      </c>
      <c r="BS14" s="93" t="s">
        <v>19</v>
      </c>
      <c r="BT14" s="93" t="s">
        <v>19</v>
      </c>
    </row>
    <row r="15" spans="1:72">
      <c r="A15" s="8" t="s">
        <v>321</v>
      </c>
      <c r="B15" s="144">
        <v>117891.92404246933</v>
      </c>
      <c r="C15" s="40">
        <v>487324.23214280733</v>
      </c>
      <c r="D15" s="40">
        <v>203994.32331201181</v>
      </c>
      <c r="E15" s="40">
        <v>76781.097906070048</v>
      </c>
      <c r="F15" s="40">
        <v>75701.44791606447</v>
      </c>
      <c r="G15" s="40">
        <v>130847.36300866104</v>
      </c>
      <c r="H15" s="40">
        <v>423231.05523378635</v>
      </c>
      <c r="I15" s="40">
        <v>139062.08583721676</v>
      </c>
      <c r="J15" s="40">
        <v>104005.14634461779</v>
      </c>
      <c r="K15" s="40">
        <v>76589.599279270536</v>
      </c>
      <c r="L15" s="40">
        <v>103574.22377268126</v>
      </c>
      <c r="M15" s="40">
        <v>482551.80107329821</v>
      </c>
      <c r="N15" s="40">
        <v>189268.91712133319</v>
      </c>
      <c r="O15" s="40">
        <v>100864.68134965641</v>
      </c>
      <c r="P15" s="40">
        <v>103605.26913607428</v>
      </c>
      <c r="Q15" s="40">
        <v>88812.933466234317</v>
      </c>
      <c r="R15" s="40" t="s">
        <v>19</v>
      </c>
      <c r="S15" s="40" t="s">
        <v>19</v>
      </c>
      <c r="T15" s="40" t="s">
        <v>19</v>
      </c>
      <c r="U15" s="40" t="s">
        <v>19</v>
      </c>
      <c r="V15" s="40" t="s">
        <v>19</v>
      </c>
      <c r="W15" s="40" t="s">
        <v>19</v>
      </c>
      <c r="X15" s="40" t="s">
        <v>19</v>
      </c>
      <c r="Y15" s="40" t="s">
        <v>19</v>
      </c>
      <c r="Z15" s="40" t="s">
        <v>19</v>
      </c>
      <c r="AA15" s="40" t="s">
        <v>19</v>
      </c>
      <c r="AB15" s="40" t="s">
        <v>19</v>
      </c>
      <c r="AC15" s="40" t="s">
        <v>19</v>
      </c>
      <c r="AD15" s="40" t="s">
        <v>19</v>
      </c>
      <c r="AE15" s="40" t="s">
        <v>19</v>
      </c>
      <c r="AF15" s="40" t="s">
        <v>19</v>
      </c>
      <c r="AG15" s="40" t="s">
        <v>19</v>
      </c>
      <c r="AH15" s="40" t="s">
        <v>19</v>
      </c>
      <c r="AI15" s="40" t="s">
        <v>19</v>
      </c>
      <c r="AJ15" s="40" t="s">
        <v>19</v>
      </c>
      <c r="AK15" s="40" t="s">
        <v>19</v>
      </c>
      <c r="AL15" s="40" t="s">
        <v>19</v>
      </c>
      <c r="AM15" s="40" t="s">
        <v>19</v>
      </c>
      <c r="AN15" s="40" t="s">
        <v>19</v>
      </c>
      <c r="AO15" s="40" t="s">
        <v>19</v>
      </c>
      <c r="AP15" s="40" t="s">
        <v>19</v>
      </c>
      <c r="AQ15" s="40" t="s">
        <v>19</v>
      </c>
      <c r="AR15" s="40" t="s">
        <v>19</v>
      </c>
      <c r="AS15" s="40" t="s">
        <v>19</v>
      </c>
      <c r="AT15" s="40" t="s">
        <v>19</v>
      </c>
      <c r="AU15" s="40" t="s">
        <v>19</v>
      </c>
      <c r="AV15" s="40" t="s">
        <v>19</v>
      </c>
      <c r="AW15" s="40" t="s">
        <v>19</v>
      </c>
      <c r="AX15" s="40" t="s">
        <v>19</v>
      </c>
      <c r="AY15" s="40" t="s">
        <v>19</v>
      </c>
      <c r="AZ15" s="40" t="s">
        <v>19</v>
      </c>
      <c r="BA15" s="40" t="s">
        <v>19</v>
      </c>
      <c r="BB15" s="40" t="s">
        <v>19</v>
      </c>
      <c r="BC15" s="40" t="s">
        <v>19</v>
      </c>
      <c r="BD15" s="40" t="s">
        <v>19</v>
      </c>
      <c r="BE15" s="40" t="s">
        <v>19</v>
      </c>
      <c r="BF15" s="40" t="s">
        <v>19</v>
      </c>
      <c r="BG15" s="40" t="s">
        <v>19</v>
      </c>
      <c r="BH15" s="40" t="s">
        <v>19</v>
      </c>
      <c r="BI15" s="40" t="s">
        <v>19</v>
      </c>
      <c r="BJ15" s="40" t="s">
        <v>19</v>
      </c>
      <c r="BK15" s="40" t="s">
        <v>19</v>
      </c>
      <c r="BL15" s="40" t="s">
        <v>19</v>
      </c>
      <c r="BM15" s="40" t="s">
        <v>19</v>
      </c>
      <c r="BN15" s="40" t="s">
        <v>19</v>
      </c>
      <c r="BO15" s="40" t="s">
        <v>19</v>
      </c>
      <c r="BP15" s="40" t="s">
        <v>19</v>
      </c>
      <c r="BQ15" s="40" t="s">
        <v>19</v>
      </c>
      <c r="BR15" s="40" t="s">
        <v>19</v>
      </c>
      <c r="BS15" s="40" t="s">
        <v>19</v>
      </c>
      <c r="BT15" s="40" t="s">
        <v>19</v>
      </c>
    </row>
    <row r="16" spans="1:72">
      <c r="A16" s="8" t="s">
        <v>248</v>
      </c>
      <c r="B16" s="144">
        <v>25518.407084853134</v>
      </c>
      <c r="C16" s="40">
        <v>84086.656141068859</v>
      </c>
      <c r="D16" s="40">
        <v>25693.867682035267</v>
      </c>
      <c r="E16" s="40">
        <v>14596.07852669062</v>
      </c>
      <c r="F16" s="40">
        <v>20838.783703699144</v>
      </c>
      <c r="G16" s="40">
        <v>22957.926228643828</v>
      </c>
      <c r="H16" s="40">
        <v>102360.72387645609</v>
      </c>
      <c r="I16" s="40">
        <v>40907.094732007499</v>
      </c>
      <c r="J16" s="40">
        <v>19343.232078758083</v>
      </c>
      <c r="K16" s="40">
        <v>15785.245592623131</v>
      </c>
      <c r="L16" s="40">
        <v>26325.151473067373</v>
      </c>
      <c r="M16" s="40">
        <v>71028.0815681901</v>
      </c>
      <c r="N16" s="40">
        <v>29499</v>
      </c>
      <c r="O16" s="40">
        <v>14927.62722223104</v>
      </c>
      <c r="P16" s="40">
        <v>16589.335130984582</v>
      </c>
      <c r="Q16" s="40">
        <v>10011.99671812333</v>
      </c>
      <c r="R16" s="40" t="s">
        <v>19</v>
      </c>
      <c r="S16" s="40" t="s">
        <v>19</v>
      </c>
      <c r="T16" s="40" t="s">
        <v>19</v>
      </c>
      <c r="U16" s="40" t="s">
        <v>19</v>
      </c>
      <c r="V16" s="40" t="s">
        <v>19</v>
      </c>
      <c r="W16" s="40" t="s">
        <v>19</v>
      </c>
      <c r="X16" s="40" t="s">
        <v>19</v>
      </c>
      <c r="Y16" s="40" t="s">
        <v>19</v>
      </c>
      <c r="Z16" s="40" t="s">
        <v>19</v>
      </c>
      <c r="AA16" s="40" t="s">
        <v>19</v>
      </c>
      <c r="AB16" s="40" t="s">
        <v>19</v>
      </c>
      <c r="AC16" s="40" t="s">
        <v>19</v>
      </c>
      <c r="AD16" s="40" t="s">
        <v>19</v>
      </c>
      <c r="AE16" s="40" t="s">
        <v>19</v>
      </c>
      <c r="AF16" s="40" t="s">
        <v>19</v>
      </c>
      <c r="AG16" s="40" t="s">
        <v>19</v>
      </c>
      <c r="AH16" s="40" t="s">
        <v>19</v>
      </c>
      <c r="AI16" s="40" t="s">
        <v>19</v>
      </c>
      <c r="AJ16" s="40" t="s">
        <v>19</v>
      </c>
      <c r="AK16" s="40" t="s">
        <v>19</v>
      </c>
      <c r="AL16" s="40" t="s">
        <v>19</v>
      </c>
      <c r="AM16" s="40" t="s">
        <v>19</v>
      </c>
      <c r="AN16" s="40" t="s">
        <v>19</v>
      </c>
      <c r="AO16" s="40" t="s">
        <v>19</v>
      </c>
      <c r="AP16" s="40" t="s">
        <v>19</v>
      </c>
      <c r="AQ16" s="40" t="s">
        <v>19</v>
      </c>
      <c r="AR16" s="40" t="s">
        <v>19</v>
      </c>
      <c r="AS16" s="40" t="s">
        <v>19</v>
      </c>
      <c r="AT16" s="40" t="s">
        <v>19</v>
      </c>
      <c r="AU16" s="40" t="s">
        <v>19</v>
      </c>
      <c r="AV16" s="40" t="s">
        <v>19</v>
      </c>
      <c r="AW16" s="40" t="s">
        <v>19</v>
      </c>
      <c r="AX16" s="40" t="s">
        <v>19</v>
      </c>
      <c r="AY16" s="40" t="s">
        <v>19</v>
      </c>
      <c r="AZ16" s="40" t="s">
        <v>19</v>
      </c>
      <c r="BA16" s="40" t="s">
        <v>19</v>
      </c>
      <c r="BB16" s="40" t="s">
        <v>19</v>
      </c>
      <c r="BC16" s="40" t="s">
        <v>19</v>
      </c>
      <c r="BD16" s="40" t="s">
        <v>19</v>
      </c>
      <c r="BE16" s="40" t="s">
        <v>19</v>
      </c>
      <c r="BF16" s="40" t="s">
        <v>19</v>
      </c>
      <c r="BG16" s="40" t="s">
        <v>19</v>
      </c>
      <c r="BH16" s="40" t="s">
        <v>19</v>
      </c>
      <c r="BI16" s="40" t="s">
        <v>19</v>
      </c>
      <c r="BJ16" s="40" t="s">
        <v>19</v>
      </c>
      <c r="BK16" s="40" t="s">
        <v>19</v>
      </c>
      <c r="BL16" s="40" t="s">
        <v>19</v>
      </c>
      <c r="BM16" s="40" t="s">
        <v>19</v>
      </c>
      <c r="BN16" s="40" t="s">
        <v>19</v>
      </c>
      <c r="BO16" s="40" t="s">
        <v>19</v>
      </c>
      <c r="BP16" s="40" t="s">
        <v>19</v>
      </c>
      <c r="BQ16" s="40" t="s">
        <v>19</v>
      </c>
      <c r="BR16" s="40" t="s">
        <v>19</v>
      </c>
      <c r="BS16" s="40" t="s">
        <v>19</v>
      </c>
      <c r="BT16" s="40" t="s">
        <v>19</v>
      </c>
    </row>
    <row r="17" spans="1:72">
      <c r="A17" s="2" t="s">
        <v>249</v>
      </c>
      <c r="B17" s="144">
        <v>42567.834937919964</v>
      </c>
      <c r="C17" s="40">
        <v>178436.18094744708</v>
      </c>
      <c r="D17" s="40">
        <v>24604.288549407644</v>
      </c>
      <c r="E17" s="40">
        <v>52471.973014447402</v>
      </c>
      <c r="F17" s="40">
        <v>60646.59562747887</v>
      </c>
      <c r="G17" s="40">
        <v>40713.323756113154</v>
      </c>
      <c r="H17" s="40">
        <v>187201.14176309659</v>
      </c>
      <c r="I17" s="40">
        <v>37017.154215955517</v>
      </c>
      <c r="J17" s="40">
        <v>42937.132641339005</v>
      </c>
      <c r="K17" s="40">
        <v>64847.145869946937</v>
      </c>
      <c r="L17" s="40">
        <v>42398.709035855136</v>
      </c>
      <c r="M17" s="40">
        <v>166923.44154157102</v>
      </c>
      <c r="N17" s="40">
        <v>2275.9570463966702</v>
      </c>
      <c r="O17" s="40">
        <v>55567.866149098831</v>
      </c>
      <c r="P17" s="40">
        <v>69668.961010421088</v>
      </c>
      <c r="Q17" s="40">
        <v>39411.657335654483</v>
      </c>
      <c r="R17" s="40">
        <v>232230.04742089534</v>
      </c>
      <c r="S17" s="40">
        <v>57090.318051370166</v>
      </c>
      <c r="T17" s="40">
        <v>47929.678431043343</v>
      </c>
      <c r="U17" s="40">
        <v>72441.897547239903</v>
      </c>
      <c r="V17" s="40">
        <v>54768.153391241933</v>
      </c>
      <c r="W17" s="40">
        <v>103498.57722469259</v>
      </c>
      <c r="X17" s="40">
        <v>-1505.23623678132</v>
      </c>
      <c r="Y17" s="51">
        <v>26173.769095779644</v>
      </c>
      <c r="Z17" s="40">
        <v>51443.770699805769</v>
      </c>
      <c r="AA17" s="40">
        <v>27386.273665888501</v>
      </c>
      <c r="AB17" s="40">
        <v>88474.697661974875</v>
      </c>
      <c r="AC17" s="40">
        <v>18771.1442114778</v>
      </c>
      <c r="AD17" s="40">
        <v>39385.77985581199</v>
      </c>
      <c r="AE17" s="40">
        <v>16675</v>
      </c>
      <c r="AF17" s="40">
        <v>12327</v>
      </c>
      <c r="AG17" s="40">
        <v>75242</v>
      </c>
      <c r="AH17" s="40">
        <v>12516</v>
      </c>
      <c r="AI17" s="40">
        <v>18769</v>
      </c>
      <c r="AJ17" s="40">
        <v>20924</v>
      </c>
      <c r="AK17" s="40">
        <v>22752</v>
      </c>
      <c r="AL17" s="40">
        <v>61243</v>
      </c>
      <c r="AM17" s="40">
        <v>15142</v>
      </c>
      <c r="AN17" s="40">
        <v>16806</v>
      </c>
      <c r="AO17" s="40">
        <v>14959</v>
      </c>
      <c r="AP17" s="40">
        <v>14337</v>
      </c>
      <c r="AQ17" s="40">
        <v>61529</v>
      </c>
      <c r="AR17" s="40">
        <v>12140</v>
      </c>
      <c r="AS17" s="40">
        <v>15604</v>
      </c>
      <c r="AT17" s="40">
        <v>35882</v>
      </c>
      <c r="AU17" s="40">
        <v>15915</v>
      </c>
      <c r="AV17" s="40">
        <v>118337</v>
      </c>
      <c r="AW17" s="40">
        <v>36153</v>
      </c>
      <c r="AX17" s="40">
        <v>15816</v>
      </c>
      <c r="AY17" s="40">
        <v>24449</v>
      </c>
      <c r="AZ17" s="40">
        <v>15132</v>
      </c>
      <c r="BA17" s="40">
        <v>96350</v>
      </c>
      <c r="BB17" s="40">
        <v>9478</v>
      </c>
      <c r="BC17" s="40">
        <v>28844</v>
      </c>
      <c r="BD17" s="40">
        <v>33723</v>
      </c>
      <c r="BE17" s="40">
        <v>24305</v>
      </c>
      <c r="BF17" s="40">
        <v>101125</v>
      </c>
      <c r="BG17" s="40">
        <v>25495</v>
      </c>
      <c r="BH17" s="40">
        <v>28306</v>
      </c>
      <c r="BI17" s="40">
        <v>29163</v>
      </c>
      <c r="BJ17" s="40">
        <v>18161</v>
      </c>
      <c r="BK17" s="40">
        <v>189743</v>
      </c>
      <c r="BL17" s="40">
        <v>20864</v>
      </c>
      <c r="BM17" s="40">
        <v>52200</v>
      </c>
      <c r="BN17" s="40">
        <v>77568</v>
      </c>
      <c r="BO17" s="40">
        <v>39111</v>
      </c>
      <c r="BP17" s="40">
        <v>135279</v>
      </c>
      <c r="BQ17" s="40">
        <v>30302</v>
      </c>
      <c r="BR17" s="40">
        <v>38986</v>
      </c>
      <c r="BS17" s="40">
        <v>31257</v>
      </c>
      <c r="BT17" s="40">
        <v>34729</v>
      </c>
    </row>
    <row r="18" spans="1:72">
      <c r="A18" s="2" t="s">
        <v>252</v>
      </c>
      <c r="B18" s="144">
        <v>-379.84861999999998</v>
      </c>
      <c r="C18" s="40">
        <v>-2826.2804100000008</v>
      </c>
      <c r="D18" s="40">
        <v>-612.67039999999997</v>
      </c>
      <c r="E18" s="40">
        <v>-866.70172000000025</v>
      </c>
      <c r="F18" s="40">
        <v>-740.11069000000009</v>
      </c>
      <c r="G18" s="40">
        <v>-606.79759999999999</v>
      </c>
      <c r="H18" s="40">
        <v>-3616.3857400000002</v>
      </c>
      <c r="I18" s="40">
        <v>-783.16612000000032</v>
      </c>
      <c r="J18" s="40">
        <v>-859.15809999999988</v>
      </c>
      <c r="K18" s="40">
        <v>-1050.8378699999998</v>
      </c>
      <c r="L18" s="40">
        <v>-923.22365000000002</v>
      </c>
      <c r="M18" s="40">
        <v>-3340.45811</v>
      </c>
      <c r="N18" s="40">
        <v>-1043.2033900000001</v>
      </c>
      <c r="O18" s="40">
        <v>-800.4571199999998</v>
      </c>
      <c r="P18" s="40">
        <v>-736.20125999999993</v>
      </c>
      <c r="Q18" s="40">
        <v>-760.59634000000005</v>
      </c>
      <c r="R18" s="40">
        <v>-6727.6663600000002</v>
      </c>
      <c r="S18" s="40">
        <v>-4308.6183299999993</v>
      </c>
      <c r="T18" s="40">
        <v>-850.74106999999992</v>
      </c>
      <c r="U18" s="40">
        <v>-805.33366999999998</v>
      </c>
      <c r="V18" s="40">
        <v>-762.97328999999991</v>
      </c>
      <c r="W18" s="40">
        <v>-2642.4983199999997</v>
      </c>
      <c r="X18" s="40">
        <v>-860.38367000000005</v>
      </c>
      <c r="Y18" s="40">
        <v>-505.65805999999998</v>
      </c>
      <c r="Z18" s="40">
        <v>-614.78135000000009</v>
      </c>
      <c r="AA18" s="40">
        <v>-661.67524000000003</v>
      </c>
      <c r="AB18" s="40">
        <v>-2548.6953399999998</v>
      </c>
      <c r="AC18" s="40">
        <v>-704.08736999999996</v>
      </c>
      <c r="AD18" s="40">
        <v>-528.78800999999999</v>
      </c>
      <c r="AE18" s="40">
        <v>0</v>
      </c>
      <c r="AF18" s="40">
        <v>0</v>
      </c>
      <c r="AG18" s="40">
        <v>-1507</v>
      </c>
      <c r="AH18" s="40">
        <v>-464</v>
      </c>
      <c r="AI18" s="40">
        <v>-393</v>
      </c>
      <c r="AJ18" s="40">
        <v>-368</v>
      </c>
      <c r="AK18" s="40">
        <v>0</v>
      </c>
      <c r="AL18" s="40">
        <v>-3827</v>
      </c>
      <c r="AM18" s="40">
        <v>-353</v>
      </c>
      <c r="AN18" s="40">
        <v>-245</v>
      </c>
      <c r="AO18" s="40">
        <v>-165</v>
      </c>
      <c r="AP18" s="40">
        <v>-3064</v>
      </c>
      <c r="AQ18" s="40">
        <v>-26828</v>
      </c>
      <c r="AR18" s="40">
        <v>-7318</v>
      </c>
      <c r="AS18" s="40">
        <v>-5850</v>
      </c>
      <c r="AT18" s="40">
        <v>-4929</v>
      </c>
      <c r="AU18" s="40">
        <v>-8638</v>
      </c>
      <c r="AV18" s="40">
        <v>-10985</v>
      </c>
      <c r="AW18" s="40">
        <v>-9848</v>
      </c>
      <c r="AX18" s="40">
        <v>-376</v>
      </c>
      <c r="AY18" s="40">
        <v>-392</v>
      </c>
      <c r="AZ18" s="40">
        <v>-369</v>
      </c>
      <c r="BA18" s="40">
        <v>-8471</v>
      </c>
      <c r="BB18" s="40">
        <v>-423</v>
      </c>
      <c r="BC18" s="40">
        <v>-2634</v>
      </c>
      <c r="BD18" s="40">
        <v>-3885</v>
      </c>
      <c r="BE18" s="40">
        <v>-1528</v>
      </c>
      <c r="BF18" s="40">
        <v>-14977</v>
      </c>
      <c r="BG18" s="40">
        <v>-7112</v>
      </c>
      <c r="BH18" s="40">
        <v>-7865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0</v>
      </c>
    </row>
    <row r="19" spans="1:72" s="89" customFormat="1" ht="14.25" collapsed="1">
      <c r="A19" s="47" t="s">
        <v>250</v>
      </c>
      <c r="B19" s="151">
        <f t="shared" ref="B19" si="4">SUM(B17:B18,B14,B9,B13)</f>
        <v>821408.23539107328</v>
      </c>
      <c r="C19" s="38">
        <f t="shared" ref="C19:D19" si="5">SUM(C17:C18,C14,C9,C13)</f>
        <v>3393843.3049822627</v>
      </c>
      <c r="D19" s="38">
        <f t="shared" si="5"/>
        <v>1036072.9299352801</v>
      </c>
      <c r="E19" s="38">
        <f t="shared" ref="E19:O19" si="6">SUM(E17:E18,E14,E9,E13)</f>
        <v>670168.10683353804</v>
      </c>
      <c r="F19" s="38">
        <f t="shared" si="6"/>
        <v>760987.38503176451</v>
      </c>
      <c r="G19" s="38">
        <f t="shared" si="6"/>
        <v>926614.88318168011</v>
      </c>
      <c r="H19" s="38">
        <f t="shared" si="6"/>
        <v>3493832.2456970052</v>
      </c>
      <c r="I19" s="38">
        <f t="shared" si="6"/>
        <v>951193.82863243145</v>
      </c>
      <c r="J19" s="38">
        <f t="shared" si="6"/>
        <v>839287.74924886983</v>
      </c>
      <c r="K19" s="38">
        <f t="shared" si="6"/>
        <v>863765.79796309746</v>
      </c>
      <c r="L19" s="38">
        <f t="shared" si="6"/>
        <v>839583.86985260597</v>
      </c>
      <c r="M19" s="38">
        <f t="shared" si="6"/>
        <v>3505594.8054528651</v>
      </c>
      <c r="N19" s="38">
        <f t="shared" si="6"/>
        <v>1279339.921113492</v>
      </c>
      <c r="O19" s="38">
        <f t="shared" si="6"/>
        <v>788949.84654670674</v>
      </c>
      <c r="P19" s="38">
        <v>763601.5324291063</v>
      </c>
      <c r="Q19" s="38">
        <v>673704.38286670856</v>
      </c>
      <c r="R19" s="38">
        <v>2851023.0261355615</v>
      </c>
      <c r="S19" s="38">
        <v>778686.79542217311</v>
      </c>
      <c r="T19" s="38">
        <v>623975.54231449845</v>
      </c>
      <c r="U19" s="38">
        <v>688594.69280095852</v>
      </c>
      <c r="V19" s="38">
        <v>759765.99559793121</v>
      </c>
      <c r="W19" s="38">
        <v>2240386.5947774067</v>
      </c>
      <c r="X19" s="38">
        <v>596812.29764437338</v>
      </c>
      <c r="Y19" s="38">
        <v>559247.29168191925</v>
      </c>
      <c r="Z19" s="38">
        <v>553385.39371714613</v>
      </c>
      <c r="AA19" s="38">
        <v>530941.61173396755</v>
      </c>
      <c r="AB19" s="38">
        <v>1757151.1534628409</v>
      </c>
      <c r="AC19" s="38">
        <v>485473.83659698319</v>
      </c>
      <c r="AD19" s="38">
        <v>464798.84423262143</v>
      </c>
      <c r="AE19" s="38">
        <v>362570</v>
      </c>
      <c r="AF19" s="38">
        <v>444309</v>
      </c>
      <c r="AG19" s="38">
        <v>1527062</v>
      </c>
      <c r="AH19" s="38">
        <v>474588</v>
      </c>
      <c r="AI19" s="38">
        <v>406301</v>
      </c>
      <c r="AJ19" s="38">
        <v>302386</v>
      </c>
      <c r="AK19" s="38">
        <v>343788</v>
      </c>
      <c r="AL19" s="38">
        <v>1470671</v>
      </c>
      <c r="AM19" s="38">
        <v>539981</v>
      </c>
      <c r="AN19" s="38">
        <v>360752</v>
      </c>
      <c r="AO19" s="38">
        <v>260711</v>
      </c>
      <c r="AP19" s="38">
        <v>309227</v>
      </c>
      <c r="AQ19" s="38">
        <v>1389474</v>
      </c>
      <c r="AR19" s="38">
        <v>462710</v>
      </c>
      <c r="AS19" s="38">
        <v>329427</v>
      </c>
      <c r="AT19" s="38">
        <v>292919</v>
      </c>
      <c r="AU19" s="38">
        <v>322524</v>
      </c>
      <c r="AV19" s="38">
        <v>1423269</v>
      </c>
      <c r="AW19" s="38">
        <v>438052</v>
      </c>
      <c r="AX19" s="38">
        <v>338072</v>
      </c>
      <c r="AY19" s="38">
        <v>338705</v>
      </c>
      <c r="AZ19" s="38">
        <v>308438</v>
      </c>
      <c r="BA19" s="38">
        <v>1281788</v>
      </c>
      <c r="BB19" s="38">
        <v>401820</v>
      </c>
      <c r="BC19" s="38">
        <v>373424</v>
      </c>
      <c r="BD19" s="38">
        <v>298881</v>
      </c>
      <c r="BE19" s="38">
        <v>207665</v>
      </c>
      <c r="BF19" s="38">
        <v>1023245</v>
      </c>
      <c r="BG19" s="38">
        <v>331233</v>
      </c>
      <c r="BH19" s="38">
        <v>243133</v>
      </c>
      <c r="BI19" s="38">
        <v>216132</v>
      </c>
      <c r="BJ19" s="38">
        <v>232749</v>
      </c>
      <c r="BK19" s="38">
        <v>996704</v>
      </c>
      <c r="BL19" s="38">
        <v>244943</v>
      </c>
      <c r="BM19" s="38">
        <v>214613</v>
      </c>
      <c r="BN19" s="38">
        <v>308024</v>
      </c>
      <c r="BO19" s="38">
        <v>229124</v>
      </c>
      <c r="BP19" s="38">
        <v>795173</v>
      </c>
      <c r="BQ19" s="38">
        <v>209871</v>
      </c>
      <c r="BR19" s="38">
        <v>191385</v>
      </c>
      <c r="BS19" s="38">
        <v>247461</v>
      </c>
      <c r="BT19" s="38">
        <v>146456</v>
      </c>
    </row>
    <row r="20" spans="1:72">
      <c r="A20" s="8" t="s">
        <v>330</v>
      </c>
      <c r="B20" s="144">
        <v>684.22600519999992</v>
      </c>
      <c r="C20" s="40">
        <v>3027.0903444999999</v>
      </c>
      <c r="D20" s="40">
        <v>933.53105169999992</v>
      </c>
      <c r="E20" s="44">
        <v>654.9080854</v>
      </c>
      <c r="F20" s="44">
        <v>698.67643680000003</v>
      </c>
      <c r="G20" s="44">
        <v>739.97477059999994</v>
      </c>
      <c r="H20" s="44">
        <v>3025.8741536000002</v>
      </c>
      <c r="I20" s="44">
        <v>702.62354010000001</v>
      </c>
      <c r="J20" s="44">
        <v>815</v>
      </c>
      <c r="K20" s="44">
        <v>822.45545070000003</v>
      </c>
      <c r="L20" s="44">
        <v>685.83594649999998</v>
      </c>
      <c r="M20" s="44">
        <v>3153.5046456999999</v>
      </c>
      <c r="N20" s="44">
        <v>1217.2180555</v>
      </c>
      <c r="O20" s="44">
        <v>721.98877689999995</v>
      </c>
      <c r="P20" s="44">
        <v>659.7851756</v>
      </c>
      <c r="Q20" s="44">
        <v>554.51263769999991</v>
      </c>
      <c r="R20" s="50">
        <v>2989.0171831600001</v>
      </c>
      <c r="S20" s="50">
        <v>803.85092656000006</v>
      </c>
      <c r="T20" s="50">
        <v>751.70576689999996</v>
      </c>
      <c r="U20" s="50">
        <v>675.91589360000012</v>
      </c>
      <c r="V20" s="50">
        <v>757.54459610000004</v>
      </c>
      <c r="W20" s="44">
        <v>2897.5073090999999</v>
      </c>
      <c r="X20" s="44">
        <v>748.9299974999999</v>
      </c>
      <c r="Y20" s="44">
        <v>714.09525040000005</v>
      </c>
      <c r="Z20" s="44">
        <v>702.69216130000007</v>
      </c>
      <c r="AA20" s="44">
        <v>731.78989989999991</v>
      </c>
      <c r="AB20" s="44">
        <v>3247.8880253999996</v>
      </c>
      <c r="AC20" s="44">
        <v>799.81282029999988</v>
      </c>
      <c r="AD20" s="44">
        <v>872.42866909999998</v>
      </c>
      <c r="AE20" s="44">
        <v>721</v>
      </c>
      <c r="AF20" s="44">
        <v>854</v>
      </c>
      <c r="AG20" s="44">
        <v>3022</v>
      </c>
      <c r="AH20" s="44">
        <v>943</v>
      </c>
      <c r="AI20" s="44">
        <v>845</v>
      </c>
      <c r="AJ20" s="44">
        <v>613</v>
      </c>
      <c r="AK20" s="44">
        <v>621</v>
      </c>
      <c r="AL20" s="44">
        <v>3010</v>
      </c>
      <c r="AM20" s="44">
        <v>1070</v>
      </c>
      <c r="AN20" s="44">
        <v>736</v>
      </c>
      <c r="AO20" s="44">
        <v>555</v>
      </c>
      <c r="AP20" s="44">
        <v>649</v>
      </c>
      <c r="AQ20" s="44">
        <v>3001</v>
      </c>
      <c r="AR20" s="44">
        <v>978</v>
      </c>
      <c r="AS20" s="44">
        <v>755</v>
      </c>
      <c r="AT20" s="44">
        <v>630</v>
      </c>
      <c r="AU20" s="44">
        <v>641</v>
      </c>
      <c r="AV20" s="44">
        <v>2554</v>
      </c>
      <c r="AW20" s="44">
        <v>701</v>
      </c>
      <c r="AX20" s="44">
        <v>592</v>
      </c>
      <c r="AY20" s="44">
        <v>667</v>
      </c>
      <c r="AZ20" s="44">
        <v>620</v>
      </c>
      <c r="BA20" s="44">
        <v>2629</v>
      </c>
      <c r="BB20" s="44">
        <v>739</v>
      </c>
      <c r="BC20" s="44">
        <v>787</v>
      </c>
      <c r="BD20" s="44">
        <v>661</v>
      </c>
      <c r="BE20" s="44">
        <v>442</v>
      </c>
      <c r="BF20" s="44">
        <v>2459</v>
      </c>
      <c r="BG20" s="44">
        <v>789</v>
      </c>
      <c r="BH20" s="44">
        <v>599</v>
      </c>
      <c r="BI20" s="44">
        <v>529</v>
      </c>
      <c r="BJ20" s="44">
        <v>542</v>
      </c>
      <c r="BK20" s="44">
        <v>2140</v>
      </c>
      <c r="BL20" s="44">
        <v>506</v>
      </c>
      <c r="BM20" s="44">
        <v>423</v>
      </c>
      <c r="BN20" s="44">
        <v>646</v>
      </c>
      <c r="BO20" s="44">
        <v>565</v>
      </c>
      <c r="BP20" s="44">
        <v>1801</v>
      </c>
      <c r="BQ20" s="44">
        <v>472</v>
      </c>
      <c r="BR20" s="44">
        <v>446</v>
      </c>
      <c r="BS20" s="44">
        <v>589</v>
      </c>
      <c r="BT20" s="44">
        <v>293</v>
      </c>
    </row>
    <row r="21" spans="1:72" ht="14.25" thickBot="1">
      <c r="A21" s="34" t="s">
        <v>251</v>
      </c>
      <c r="B21" s="152">
        <f t="shared" ref="B21" si="7">(B19-B17-B14)/B20</f>
        <v>928.68447632313234</v>
      </c>
      <c r="C21" s="50">
        <f t="shared" ref="C21:D21" si="8">(C19-C17-C14)/C20</f>
        <v>873.44477199198423</v>
      </c>
      <c r="D21" s="50">
        <f t="shared" si="8"/>
        <v>837.44450596278489</v>
      </c>
      <c r="E21" s="50">
        <f t="shared" ref="E21:Q21" si="9">(E19-E17-E14)/E20</f>
        <v>803.65316770347818</v>
      </c>
      <c r="F21" s="50">
        <f t="shared" si="9"/>
        <v>864.20627057351749</v>
      </c>
      <c r="G21" s="50">
        <f t="shared" si="9"/>
        <v>989.35301482596537</v>
      </c>
      <c r="H21" s="50">
        <f t="shared" si="9"/>
        <v>919.08624868451841</v>
      </c>
      <c r="I21" s="50">
        <f t="shared" si="9"/>
        <v>1044.9514597002492</v>
      </c>
      <c r="J21" s="50">
        <f t="shared" si="9"/>
        <v>825.76961740387117</v>
      </c>
      <c r="K21" s="50">
        <f t="shared" si="9"/>
        <v>859.06635626271361</v>
      </c>
      <c r="L21" s="50">
        <f t="shared" si="9"/>
        <v>972.95248080293231</v>
      </c>
      <c r="M21" s="50">
        <f t="shared" si="9"/>
        <v>883.17341947393402</v>
      </c>
      <c r="N21" s="50">
        <f t="shared" si="9"/>
        <v>869.4383411122202</v>
      </c>
      <c r="O21" s="50">
        <f t="shared" si="9"/>
        <v>855.40065384044135</v>
      </c>
      <c r="P21" s="50">
        <f t="shared" si="9"/>
        <v>869.58299211539054</v>
      </c>
      <c r="Q21" s="50">
        <f t="shared" si="9"/>
        <v>965.65480918109017</v>
      </c>
      <c r="R21" s="50">
        <v>904.54680451060449</v>
      </c>
      <c r="S21" s="50">
        <v>915.9025102844721</v>
      </c>
      <c r="T21" s="50">
        <v>800.23056288921384</v>
      </c>
      <c r="U21" s="50">
        <v>959.07639456596223</v>
      </c>
      <c r="V21" s="50">
        <v>947.35538551971092</v>
      </c>
      <c r="W21" s="50">
        <v>737.49184716170964</v>
      </c>
      <c r="X21" s="50">
        <v>798.89647347334994</v>
      </c>
      <c r="Y21" s="50">
        <v>746.50198595710981</v>
      </c>
      <c r="Z21" s="50">
        <v>714.31225600799985</v>
      </c>
      <c r="AA21" s="50">
        <v>688.11463254260627</v>
      </c>
      <c r="AB21" s="50">
        <v>513.77277872606373</v>
      </c>
      <c r="AC21" s="50">
        <v>583.51489316019092</v>
      </c>
      <c r="AD21" s="50">
        <v>487.61930853976503</v>
      </c>
      <c r="AE21" s="50">
        <v>459</v>
      </c>
      <c r="AF21" s="50">
        <v>505</v>
      </c>
      <c r="AG21" s="50">
        <v>480</v>
      </c>
      <c r="AH21" s="50">
        <v>490</v>
      </c>
      <c r="AI21" s="50">
        <v>459</v>
      </c>
      <c r="AJ21" s="50">
        <v>459</v>
      </c>
      <c r="AK21" s="50">
        <v>517</v>
      </c>
      <c r="AL21" s="50">
        <v>468</v>
      </c>
      <c r="AM21" s="50">
        <v>491</v>
      </c>
      <c r="AN21" s="50">
        <v>467</v>
      </c>
      <c r="AO21" s="50">
        <v>443</v>
      </c>
      <c r="AP21" s="50">
        <v>455</v>
      </c>
      <c r="AQ21" s="50">
        <v>442</v>
      </c>
      <c r="AR21" s="50">
        <v>461</v>
      </c>
      <c r="AS21" s="50">
        <v>415</v>
      </c>
      <c r="AT21" s="50">
        <v>408</v>
      </c>
      <c r="AU21" s="50">
        <v>478</v>
      </c>
      <c r="AV21" s="50">
        <v>511</v>
      </c>
      <c r="AW21" s="50">
        <v>573</v>
      </c>
      <c r="AX21" s="50">
        <v>545</v>
      </c>
      <c r="AY21" s="50">
        <v>471</v>
      </c>
      <c r="AZ21" s="50">
        <v>473</v>
      </c>
      <c r="BA21" s="50">
        <v>454</v>
      </c>
      <c r="BB21" s="50">
        <v>532</v>
      </c>
      <c r="BC21" s="50">
        <v>438</v>
      </c>
      <c r="BD21" s="50">
        <v>401</v>
      </c>
      <c r="BE21" s="50">
        <v>419</v>
      </c>
      <c r="BF21" s="50">
        <v>381</v>
      </c>
      <c r="BG21" s="50">
        <v>396</v>
      </c>
      <c r="BH21" s="50">
        <v>372</v>
      </c>
      <c r="BI21" s="50">
        <v>353</v>
      </c>
      <c r="BJ21" s="50">
        <v>396</v>
      </c>
      <c r="BK21" s="50">
        <v>377</v>
      </c>
      <c r="BL21" s="50">
        <v>443</v>
      </c>
      <c r="BM21" s="50">
        <v>384</v>
      </c>
      <c r="BN21" s="50">
        <v>357</v>
      </c>
      <c r="BO21" s="50">
        <v>336</v>
      </c>
      <c r="BP21" s="50">
        <v>366</v>
      </c>
      <c r="BQ21" s="50">
        <v>380</v>
      </c>
      <c r="BR21" s="50">
        <v>342</v>
      </c>
      <c r="BS21" s="50">
        <v>367</v>
      </c>
      <c r="BT21" s="50">
        <v>381</v>
      </c>
    </row>
    <row r="22" spans="1:72" customFormat="1" ht="5.25" customHeight="1" thickBo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</row>
    <row r="23" spans="1:72">
      <c r="H23" s="110"/>
      <c r="J23" s="110"/>
      <c r="K23" s="110"/>
      <c r="L23" s="44"/>
      <c r="M23" s="44"/>
      <c r="N23" s="44"/>
      <c r="O23" s="44"/>
      <c r="P23" s="44"/>
      <c r="Q23" s="44"/>
      <c r="S23" s="108"/>
      <c r="T23" s="108"/>
      <c r="U23" s="108"/>
      <c r="V23" s="108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</row>
    <row r="24" spans="1:72">
      <c r="W24" s="39"/>
      <c r="X24" s="39"/>
      <c r="Y24" s="39"/>
      <c r="Z24" s="39"/>
      <c r="AA24" s="39"/>
      <c r="AB24" s="39"/>
      <c r="AC24" s="39"/>
      <c r="AD24" s="39"/>
      <c r="AE24" s="39"/>
      <c r="AG24" s="39"/>
      <c r="AL24" s="39"/>
      <c r="AQ24" s="39"/>
      <c r="BK24" s="1"/>
      <c r="BL24" s="1"/>
      <c r="BM24" s="1"/>
      <c r="BN24" s="1"/>
      <c r="BO24" s="1"/>
      <c r="BP24" s="1"/>
      <c r="BQ24" s="1"/>
      <c r="BR24" s="1"/>
    </row>
    <row r="25" spans="1:72"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7"/>
      <c r="AI25" s="7"/>
      <c r="AJ25" s="7"/>
      <c r="AK25" s="7"/>
      <c r="AL25" s="103"/>
      <c r="AM25" s="7"/>
      <c r="AN25" s="7"/>
      <c r="AO25" s="7"/>
      <c r="AP25" s="7"/>
      <c r="AQ25" s="103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</row>
    <row r="26" spans="1:72"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07"/>
      <c r="AB26" s="107"/>
      <c r="AC26" s="7"/>
      <c r="AD26" s="7"/>
      <c r="AE26" s="7"/>
      <c r="AF26" s="7"/>
      <c r="AG26" s="107"/>
      <c r="AH26" s="7"/>
      <c r="AI26" s="7"/>
      <c r="AJ26" s="7"/>
      <c r="AK26" s="7"/>
      <c r="AL26" s="107"/>
      <c r="AM26" s="7"/>
      <c r="AN26" s="7"/>
      <c r="AO26" s="7"/>
      <c r="AP26" s="7"/>
      <c r="AQ26" s="10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</row>
    <row r="27" spans="1:72">
      <c r="M27" s="2" t="s">
        <v>339</v>
      </c>
      <c r="AC27" s="7"/>
      <c r="AD27" s="7"/>
      <c r="AE27" s="7"/>
      <c r="AF27" s="7"/>
      <c r="AK27" s="7"/>
      <c r="AL27" s="7"/>
      <c r="AM27" s="7"/>
      <c r="BK27" s="1"/>
      <c r="BL27" s="1"/>
      <c r="BM27" s="1"/>
      <c r="BN27" s="1"/>
      <c r="BO27" s="1"/>
      <c r="BP27" s="1"/>
      <c r="BQ27" s="1"/>
      <c r="BR27" s="1"/>
      <c r="BS27" s="1"/>
    </row>
    <row r="28" spans="1:72">
      <c r="O28" s="39"/>
      <c r="P28" s="39"/>
      <c r="Q28" s="39"/>
      <c r="AC28" s="2"/>
      <c r="AD28" s="2"/>
      <c r="AE28" s="2"/>
      <c r="AF28" s="2"/>
      <c r="AG28" s="2"/>
      <c r="AH28" s="2"/>
      <c r="AI28" s="2"/>
      <c r="AJ28" s="2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</row>
    <row r="29" spans="1:72">
      <c r="AC29" s="2"/>
      <c r="AD29" s="2"/>
      <c r="AE29" s="2"/>
      <c r="AF29" s="2"/>
      <c r="AG29" s="2"/>
      <c r="AH29" s="2"/>
      <c r="AI29" s="2"/>
      <c r="AJ29" s="2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</row>
    <row r="30" spans="1:72">
      <c r="AC30" s="2"/>
      <c r="AD30" s="2"/>
      <c r="AE30" s="2"/>
      <c r="AF30" s="2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</row>
    <row r="31" spans="1:72" s="32" customFormat="1" ht="16.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109"/>
      <c r="P31" s="109"/>
      <c r="Q31" s="10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</row>
    <row r="32" spans="1:72" ht="3.75" customHeight="1">
      <c r="AN32" s="2"/>
      <c r="BK32" s="1"/>
      <c r="BL32" s="1"/>
    </row>
    <row r="33" spans="1:65"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BK33" s="1"/>
      <c r="BL33" s="1"/>
    </row>
    <row r="34" spans="1:65"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BK34" s="1"/>
      <c r="BL34" s="1"/>
    </row>
    <row r="35" spans="1:65">
      <c r="H35" s="108"/>
      <c r="I35" s="108"/>
      <c r="J35" s="108"/>
      <c r="K35" s="108"/>
      <c r="L35" s="108"/>
      <c r="M35" s="108"/>
      <c r="N35" s="108"/>
      <c r="AC35" s="4"/>
      <c r="AD35" s="4"/>
      <c r="AE35" s="4"/>
      <c r="AF35" s="4"/>
      <c r="AG35" s="4"/>
      <c r="AH35" s="4"/>
      <c r="AI35" s="4"/>
      <c r="AJ35" s="4"/>
      <c r="AK35" s="5"/>
      <c r="AL35" s="5"/>
      <c r="AM35" s="5"/>
      <c r="BK35" s="1"/>
      <c r="BL35" s="1"/>
    </row>
    <row r="36" spans="1:65">
      <c r="AC36" s="4"/>
      <c r="AD36" s="4"/>
      <c r="AE36" s="4"/>
      <c r="AF36" s="5"/>
      <c r="AG36" s="5"/>
      <c r="AH36" s="5"/>
      <c r="AI36" s="5"/>
      <c r="AJ36" s="5"/>
      <c r="AK36" s="5"/>
      <c r="AL36" s="5"/>
      <c r="AM36" s="5"/>
      <c r="BK36" s="1"/>
      <c r="BL36" s="1"/>
    </row>
    <row r="37" spans="1:65">
      <c r="AC37" s="4"/>
      <c r="AD37" s="4"/>
      <c r="AE37" s="4"/>
      <c r="AF37" s="4"/>
      <c r="AG37" s="5"/>
      <c r="AH37" s="5"/>
      <c r="AI37" s="5"/>
      <c r="AJ37" s="5"/>
      <c r="AK37" s="5"/>
      <c r="AL37" s="5"/>
      <c r="AM37" s="5"/>
      <c r="AN37" s="5"/>
      <c r="BK37" s="1"/>
      <c r="BL37" s="1"/>
      <c r="BM37" s="1"/>
    </row>
    <row r="38" spans="1:65">
      <c r="AC38" s="2"/>
      <c r="AD38" s="2"/>
      <c r="AE38" s="2"/>
      <c r="BK38" s="1"/>
      <c r="BL38" s="1"/>
    </row>
    <row r="39" spans="1:65" ht="1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T39" s="28"/>
      <c r="U39" s="28"/>
      <c r="V39" s="28"/>
      <c r="W39" s="28"/>
      <c r="X39" s="28"/>
      <c r="Y39" s="28"/>
      <c r="Z39" s="28"/>
      <c r="AA39" s="28"/>
      <c r="AB39" s="28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</row>
    <row r="40" spans="1:65" ht="1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</row>
    <row r="41" spans="1:65" ht="1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customProperties>
    <customPr name="EpmWorksheetKeyString_GUID" r:id="rId2"/>
  </customProperties>
  <ignoredErrors>
    <ignoredError sqref="J9:O9 L14:O14 J19:O19 J14:K14 B9:G9 E14 F14:G14 G19 B19:F19 C14:D14" formulaRange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F4F0-7A18-4C53-BB8E-1BE13D2C9F9E}">
  <dimension ref="A1:BT32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2.75"/>
  <cols>
    <col min="1" max="1" width="65.7109375" customWidth="1"/>
  </cols>
  <sheetData>
    <row r="1" spans="1:72" s="2" customFormat="1" ht="13.5"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72" s="2" customFormat="1" ht="13.5"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72" s="2" customFormat="1" ht="13.5"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72" s="2" customFormat="1" ht="13.5"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72" s="2" customFormat="1" ht="13.5"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72" s="2" customFormat="1" ht="14.25" thickBot="1"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72" s="87" customFormat="1" ht="15.75" customHeight="1">
      <c r="A7" s="45" t="s">
        <v>200</v>
      </c>
      <c r="B7" s="155" t="s">
        <v>393</v>
      </c>
      <c r="C7" s="113" t="s">
        <v>371</v>
      </c>
      <c r="D7" s="113" t="s">
        <v>372</v>
      </c>
      <c r="E7" s="113" t="s">
        <v>369</v>
      </c>
      <c r="F7" s="113" t="s">
        <v>365</v>
      </c>
      <c r="G7" s="113" t="s">
        <v>363</v>
      </c>
      <c r="H7" s="113" t="s">
        <v>359</v>
      </c>
      <c r="I7" s="113" t="s">
        <v>360</v>
      </c>
      <c r="J7" s="113" t="s">
        <v>352</v>
      </c>
      <c r="K7" s="113" t="s">
        <v>346</v>
      </c>
      <c r="L7" s="113" t="s">
        <v>341</v>
      </c>
      <c r="M7" s="113" t="s">
        <v>333</v>
      </c>
      <c r="N7" s="113" t="s">
        <v>334</v>
      </c>
      <c r="O7" s="36" t="s">
        <v>332</v>
      </c>
      <c r="P7" s="36" t="s">
        <v>327</v>
      </c>
      <c r="Q7" s="36" t="s">
        <v>313</v>
      </c>
      <c r="R7" s="36" t="s">
        <v>288</v>
      </c>
      <c r="S7" s="36" t="s">
        <v>287</v>
      </c>
      <c r="T7" s="36" t="s">
        <v>284</v>
      </c>
      <c r="U7" s="36" t="s">
        <v>280</v>
      </c>
      <c r="V7" s="36" t="s">
        <v>276</v>
      </c>
      <c r="W7" s="36" t="s">
        <v>269</v>
      </c>
      <c r="X7" s="36" t="s">
        <v>270</v>
      </c>
      <c r="Y7" s="36" t="s">
        <v>267</v>
      </c>
      <c r="Z7" s="36" t="s">
        <v>265</v>
      </c>
      <c r="AA7" s="36" t="s">
        <v>262</v>
      </c>
      <c r="AB7" s="36">
        <v>2021</v>
      </c>
      <c r="AC7" s="36" t="s">
        <v>261</v>
      </c>
      <c r="AD7" s="36" t="s">
        <v>256</v>
      </c>
      <c r="AE7" s="36" t="s">
        <v>240</v>
      </c>
      <c r="AF7" s="36" t="s">
        <v>237</v>
      </c>
      <c r="AG7" s="36">
        <v>2020</v>
      </c>
      <c r="AH7" s="36" t="s">
        <v>218</v>
      </c>
      <c r="AI7" s="36" t="s">
        <v>213</v>
      </c>
      <c r="AJ7" s="36" t="s">
        <v>209</v>
      </c>
      <c r="AK7" s="36" t="s">
        <v>201</v>
      </c>
      <c r="AL7" s="36">
        <v>2019</v>
      </c>
      <c r="AM7" s="36" t="s">
        <v>197</v>
      </c>
      <c r="AN7" s="36" t="s">
        <v>187</v>
      </c>
      <c r="AO7" s="36" t="s">
        <v>80</v>
      </c>
      <c r="AP7" s="36" t="s">
        <v>71</v>
      </c>
      <c r="AQ7" s="36">
        <v>2018</v>
      </c>
      <c r="AR7" s="36" t="s">
        <v>69</v>
      </c>
      <c r="AS7" s="36" t="s">
        <v>68</v>
      </c>
      <c r="AT7" s="36" t="s">
        <v>66</v>
      </c>
      <c r="AU7" s="36" t="s">
        <v>64</v>
      </c>
      <c r="AV7" s="36">
        <v>2017</v>
      </c>
      <c r="AW7" s="36" t="s">
        <v>63</v>
      </c>
      <c r="AX7" s="36" t="s">
        <v>62</v>
      </c>
      <c r="AY7" s="36" t="s">
        <v>61</v>
      </c>
      <c r="AZ7" s="36" t="s">
        <v>48</v>
      </c>
      <c r="BA7" s="36">
        <v>2016</v>
      </c>
      <c r="BB7" s="36" t="s">
        <v>1</v>
      </c>
      <c r="BC7" s="36" t="s">
        <v>2</v>
      </c>
      <c r="BD7" s="36" t="s">
        <v>3</v>
      </c>
      <c r="BE7" s="36" t="s">
        <v>4</v>
      </c>
      <c r="BF7" s="36">
        <v>2015</v>
      </c>
      <c r="BG7" s="36" t="s">
        <v>5</v>
      </c>
      <c r="BH7" s="36" t="s">
        <v>6</v>
      </c>
      <c r="BI7" s="36" t="s">
        <v>7</v>
      </c>
      <c r="BJ7" s="36" t="s">
        <v>8</v>
      </c>
      <c r="BK7" s="36">
        <v>2014</v>
      </c>
      <c r="BL7" s="36" t="s">
        <v>9</v>
      </c>
      <c r="BM7" s="36" t="s">
        <v>10</v>
      </c>
      <c r="BN7" s="36" t="s">
        <v>11</v>
      </c>
      <c r="BO7" s="36" t="s">
        <v>12</v>
      </c>
    </row>
    <row r="8" spans="1:72" s="2" customFormat="1" ht="3.75" customHeight="1">
      <c r="B8" s="156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7"/>
      <c r="BQ8" s="7"/>
    </row>
    <row r="9" spans="1:72" s="90" customFormat="1" collapsed="1">
      <c r="A9" s="58" t="s">
        <v>193</v>
      </c>
      <c r="B9" s="143">
        <f>SUM(B10:B12)</f>
        <v>334761.3849907387</v>
      </c>
      <c r="C9" s="59">
        <f>SUM(C10:C12)</f>
        <v>1974688.2108742662</v>
      </c>
      <c r="D9" s="59">
        <f>SUM(D10:D12)</f>
        <v>726059.39785542595</v>
      </c>
      <c r="E9" s="59">
        <v>510627.81384236406</v>
      </c>
      <c r="F9" s="59">
        <f t="shared" ref="F9:G9" si="0">SUM(F10:F12)</f>
        <v>380969.41537586355</v>
      </c>
      <c r="G9" s="59">
        <f t="shared" si="0"/>
        <v>357031.58380061272</v>
      </c>
      <c r="H9" s="59">
        <f t="shared" ref="H9:I9" si="1">SUM(H10:H12)</f>
        <v>2011012.3436216826</v>
      </c>
      <c r="I9" s="59">
        <f t="shared" si="1"/>
        <v>825724.54592543549</v>
      </c>
      <c r="J9" s="59">
        <f>SUM(J10:J12)</f>
        <v>468509.88674012595</v>
      </c>
      <c r="K9" s="59">
        <f t="shared" ref="K9:L9" si="2">SUM(K10:K12)</f>
        <v>364136.70011107926</v>
      </c>
      <c r="L9" s="59">
        <f t="shared" si="2"/>
        <v>352641.2108450419</v>
      </c>
      <c r="M9" s="59">
        <f t="shared" ref="M9:N9" si="3">SUM(M10:M12)</f>
        <v>1880715.7799802427</v>
      </c>
      <c r="N9" s="59">
        <f t="shared" si="3"/>
        <v>720864.75977955968</v>
      </c>
      <c r="O9" s="59">
        <f>SUM(O10:O12)</f>
        <v>464391.82333384978</v>
      </c>
      <c r="P9" s="59">
        <v>360896.3599348187</v>
      </c>
      <c r="Q9" s="59">
        <v>334562.83693201473</v>
      </c>
      <c r="R9" s="59">
        <v>1864750.4197142324</v>
      </c>
      <c r="S9" s="59">
        <v>675628.97644511214</v>
      </c>
      <c r="T9" s="59">
        <v>482027</v>
      </c>
      <c r="U9" s="59">
        <v>347712</v>
      </c>
      <c r="V9" s="59">
        <v>319293.55</v>
      </c>
      <c r="W9" s="59">
        <v>1610607.5294692388</v>
      </c>
      <c r="X9" s="59">
        <v>585635.30735745118</v>
      </c>
      <c r="Y9" s="59">
        <v>484172.8505676749</v>
      </c>
      <c r="Z9" s="59">
        <v>300189.82769473706</v>
      </c>
      <c r="AA9" s="59">
        <v>240609.54384937542</v>
      </c>
      <c r="AB9" s="59">
        <v>1261005.7310288255</v>
      </c>
      <c r="AC9" s="59">
        <v>465665.56334840291</v>
      </c>
      <c r="AD9" s="59">
        <v>372487.68480513507</v>
      </c>
      <c r="AE9" s="59">
        <v>230501.14231687313</v>
      </c>
      <c r="AF9" s="59">
        <v>192351.34055841417</v>
      </c>
      <c r="AG9" s="59">
        <v>1136110</v>
      </c>
      <c r="AH9" s="59">
        <v>433049</v>
      </c>
      <c r="AI9" s="59">
        <v>315171.92201014858</v>
      </c>
      <c r="AJ9" s="59">
        <v>206709.08664516977</v>
      </c>
      <c r="AK9" s="59">
        <v>181180.78049724523</v>
      </c>
      <c r="AL9" s="59">
        <v>1006739.8021529188</v>
      </c>
      <c r="AM9" s="59">
        <v>375892.80215291865</v>
      </c>
      <c r="AN9" s="59">
        <v>289422</v>
      </c>
      <c r="AO9" s="59">
        <v>176966</v>
      </c>
      <c r="AP9" s="59">
        <v>164459</v>
      </c>
      <c r="AQ9" s="59">
        <v>948453</v>
      </c>
      <c r="AR9" s="59">
        <v>369364</v>
      </c>
      <c r="AS9" s="59">
        <v>269615</v>
      </c>
      <c r="AT9" s="59">
        <v>156564</v>
      </c>
      <c r="AU9" s="59">
        <v>152910</v>
      </c>
      <c r="AV9" s="59">
        <v>792112</v>
      </c>
      <c r="AW9" s="59">
        <v>297337</v>
      </c>
      <c r="AX9" s="59">
        <v>218222</v>
      </c>
      <c r="AY9" s="59">
        <v>145372</v>
      </c>
      <c r="AZ9" s="59">
        <v>131181</v>
      </c>
      <c r="BA9" s="59">
        <v>676595</v>
      </c>
      <c r="BB9" s="59">
        <v>274240</v>
      </c>
      <c r="BC9" s="59">
        <v>153903</v>
      </c>
      <c r="BD9" s="59">
        <v>124654</v>
      </c>
      <c r="BE9" s="59">
        <v>123798</v>
      </c>
      <c r="BF9" s="59">
        <v>623698</v>
      </c>
      <c r="BG9" s="59">
        <v>254093</v>
      </c>
      <c r="BH9" s="59">
        <v>167361</v>
      </c>
      <c r="BI9" s="59">
        <v>112235</v>
      </c>
      <c r="BJ9" s="59">
        <v>90009</v>
      </c>
      <c r="BK9" s="59">
        <v>442098</v>
      </c>
      <c r="BL9" s="59">
        <v>190091</v>
      </c>
      <c r="BM9" s="59">
        <v>95196</v>
      </c>
      <c r="BN9" s="59">
        <v>82510</v>
      </c>
      <c r="BO9" s="59">
        <v>74301</v>
      </c>
      <c r="BP9" s="94"/>
      <c r="BQ9" s="94"/>
      <c r="BR9" s="94"/>
      <c r="BS9" s="94"/>
      <c r="BT9" s="94"/>
    </row>
    <row r="10" spans="1:72" s="2" customFormat="1" ht="13.5" customHeight="1">
      <c r="A10" s="8" t="s">
        <v>373</v>
      </c>
      <c r="B10" s="144">
        <v>117188.339042425</v>
      </c>
      <c r="C10" s="40">
        <v>523673.98411861481</v>
      </c>
      <c r="D10" s="40">
        <v>159361.66131512806</v>
      </c>
      <c r="E10" s="40">
        <v>117647.77770865134</v>
      </c>
      <c r="F10" s="40">
        <v>124237.23309025538</v>
      </c>
      <c r="G10" s="40">
        <v>122427.31200458</v>
      </c>
      <c r="H10" s="40">
        <v>578878.04935299361</v>
      </c>
      <c r="I10" s="40">
        <v>204098.58922252501</v>
      </c>
      <c r="J10" s="40">
        <v>113663.97153682965</v>
      </c>
      <c r="K10" s="40">
        <v>127156.16872364793</v>
      </c>
      <c r="L10" s="40">
        <v>133959.31986999101</v>
      </c>
      <c r="M10" s="40">
        <v>499970.02132475097</v>
      </c>
      <c r="N10" s="40">
        <v>102585.15228654447</v>
      </c>
      <c r="O10" s="40">
        <v>134460.32446282625</v>
      </c>
      <c r="P10" s="40">
        <v>133649.91038787449</v>
      </c>
      <c r="Q10" s="40">
        <v>129274.6341875058</v>
      </c>
      <c r="R10" s="40">
        <v>495782.03213151568</v>
      </c>
      <c r="S10" s="40">
        <v>168171.08213151564</v>
      </c>
      <c r="T10" s="40">
        <v>114776</v>
      </c>
      <c r="U10" s="40">
        <v>111967</v>
      </c>
      <c r="V10" s="40">
        <v>100867.95</v>
      </c>
      <c r="W10" s="40">
        <v>469307.91383923875</v>
      </c>
      <c r="X10" s="40">
        <v>176999.32609745133</v>
      </c>
      <c r="Y10" s="40">
        <v>113515.64092767498</v>
      </c>
      <c r="Z10" s="40">
        <v>98102.049834737059</v>
      </c>
      <c r="AA10" s="40">
        <v>80690.896979375422</v>
      </c>
      <c r="AB10" s="40">
        <v>358821.57907882531</v>
      </c>
      <c r="AC10" s="40">
        <v>118997.66108840291</v>
      </c>
      <c r="AD10" s="40">
        <v>82867.497725135036</v>
      </c>
      <c r="AE10" s="40">
        <v>90498.604446873127</v>
      </c>
      <c r="AF10" s="40">
        <v>66457.815818414194</v>
      </c>
      <c r="AG10" s="40">
        <v>318717</v>
      </c>
      <c r="AH10" s="40">
        <v>103169</v>
      </c>
      <c r="AI10" s="40">
        <v>75832.322390148576</v>
      </c>
      <c r="AJ10" s="40">
        <v>81893.260255169749</v>
      </c>
      <c r="AK10" s="40">
        <v>57822.436227245227</v>
      </c>
      <c r="AL10" s="40">
        <v>272859.91970291868</v>
      </c>
      <c r="AM10" s="40">
        <v>86522.919702918691</v>
      </c>
      <c r="AN10" s="40">
        <v>70591</v>
      </c>
      <c r="AO10" s="40">
        <v>58967</v>
      </c>
      <c r="AP10" s="40">
        <v>56779</v>
      </c>
      <c r="AQ10" s="40">
        <v>212171</v>
      </c>
      <c r="AR10" s="40">
        <v>50922</v>
      </c>
      <c r="AS10" s="40">
        <v>69852</v>
      </c>
      <c r="AT10" s="40">
        <v>44895</v>
      </c>
      <c r="AU10" s="40">
        <v>46502</v>
      </c>
      <c r="AV10" s="40">
        <v>217141</v>
      </c>
      <c r="AW10" s="40">
        <v>76001</v>
      </c>
      <c r="AX10" s="40">
        <v>53137</v>
      </c>
      <c r="AY10" s="40">
        <v>45540</v>
      </c>
      <c r="AZ10" s="40">
        <v>42463</v>
      </c>
      <c r="BA10" s="40">
        <v>207442</v>
      </c>
      <c r="BB10" s="40">
        <v>74936</v>
      </c>
      <c r="BC10" s="40">
        <v>47079</v>
      </c>
      <c r="BD10" s="40">
        <v>42158</v>
      </c>
      <c r="BE10" s="40">
        <v>43269</v>
      </c>
      <c r="BF10" s="40">
        <v>186321</v>
      </c>
      <c r="BG10" s="40">
        <v>76925</v>
      </c>
      <c r="BH10" s="40">
        <v>39380</v>
      </c>
      <c r="BI10" s="40">
        <v>37991</v>
      </c>
      <c r="BJ10" s="40">
        <v>32025</v>
      </c>
      <c r="BK10" s="40">
        <v>145476</v>
      </c>
      <c r="BL10" s="40">
        <v>54045</v>
      </c>
      <c r="BM10" s="40">
        <v>33005</v>
      </c>
      <c r="BN10" s="40">
        <v>31006</v>
      </c>
      <c r="BO10" s="40">
        <v>27420</v>
      </c>
      <c r="BP10" s="7"/>
      <c r="BQ10" s="7"/>
    </row>
    <row r="11" spans="1:72" ht="13.5" customHeight="1">
      <c r="A11" s="8" t="s">
        <v>374</v>
      </c>
      <c r="B11" s="144">
        <v>7892.7887183136936</v>
      </c>
      <c r="C11" s="40">
        <v>558547.82143565151</v>
      </c>
      <c r="D11" s="40">
        <v>375012.63454029791</v>
      </c>
      <c r="E11" s="40">
        <v>139718.46018371271</v>
      </c>
      <c r="F11" s="40">
        <v>23390.872065608182</v>
      </c>
      <c r="G11" s="40">
        <v>20425.854646032698</v>
      </c>
      <c r="H11" s="40">
        <v>552894.61467868905</v>
      </c>
      <c r="I11" s="40">
        <v>392484.7496466455</v>
      </c>
      <c r="J11" s="40">
        <v>115470.69701956131</v>
      </c>
      <c r="K11" s="40">
        <v>22866.442277431299</v>
      </c>
      <c r="L11" s="40">
        <v>22072.725735050895</v>
      </c>
      <c r="M11" s="40">
        <v>534845.71299549181</v>
      </c>
      <c r="N11" s="40">
        <v>408079.58621301519</v>
      </c>
      <c r="O11" s="40">
        <v>86261.234311023494</v>
      </c>
      <c r="P11" s="40">
        <v>14848.772056944175</v>
      </c>
      <c r="Q11" s="40">
        <v>25656.120414508943</v>
      </c>
      <c r="R11" s="40">
        <v>503139.38235271676</v>
      </c>
      <c r="S11" s="40">
        <v>324306.76908359647</v>
      </c>
      <c r="T11" s="40">
        <v>124717</v>
      </c>
      <c r="U11" s="40">
        <v>0</v>
      </c>
      <c r="V11" s="40">
        <v>14026.72</v>
      </c>
      <c r="W11" s="40">
        <v>409982.7970299999</v>
      </c>
      <c r="X11" s="40">
        <v>248635.50327999992</v>
      </c>
      <c r="Y11" s="40">
        <v>160936.95638999995</v>
      </c>
      <c r="Z11" s="40">
        <v>0</v>
      </c>
      <c r="AA11" s="40">
        <v>410.33735999999999</v>
      </c>
      <c r="AB11" s="40">
        <v>342214.67186</v>
      </c>
      <c r="AC11" s="40">
        <v>208219.19608999998</v>
      </c>
      <c r="AD11" s="40">
        <v>133995.47576999999</v>
      </c>
      <c r="AE11" s="40">
        <v>0</v>
      </c>
      <c r="AF11" s="40">
        <v>0</v>
      </c>
      <c r="AG11" s="40">
        <v>303851</v>
      </c>
      <c r="AH11" s="40">
        <v>208422</v>
      </c>
      <c r="AI11" s="40">
        <v>89127.307530000005</v>
      </c>
      <c r="AJ11" s="40">
        <v>0</v>
      </c>
      <c r="AK11" s="40">
        <v>6301.7637400000003</v>
      </c>
      <c r="AL11" s="40">
        <v>289539.35904000001</v>
      </c>
      <c r="AM11" s="40">
        <v>191659.35903999998</v>
      </c>
      <c r="AN11" s="40">
        <v>96342</v>
      </c>
      <c r="AO11" s="40">
        <v>0</v>
      </c>
      <c r="AP11" s="40">
        <v>1538</v>
      </c>
      <c r="AQ11" s="40">
        <v>281631</v>
      </c>
      <c r="AR11" s="40">
        <v>195846</v>
      </c>
      <c r="AS11" s="40">
        <v>82769</v>
      </c>
      <c r="AT11" s="40">
        <v>0</v>
      </c>
      <c r="AU11" s="40">
        <v>3016</v>
      </c>
      <c r="AV11" s="40">
        <v>207754</v>
      </c>
      <c r="AW11" s="40">
        <v>143545</v>
      </c>
      <c r="AX11" s="40">
        <v>63818</v>
      </c>
      <c r="AY11" s="40">
        <v>0</v>
      </c>
      <c r="AZ11" s="40">
        <v>391</v>
      </c>
      <c r="BA11" s="40">
        <v>158149</v>
      </c>
      <c r="BB11" s="40">
        <v>132779</v>
      </c>
      <c r="BC11" s="40">
        <v>19651</v>
      </c>
      <c r="BD11" s="40">
        <v>0</v>
      </c>
      <c r="BE11" s="40">
        <v>5719</v>
      </c>
      <c r="BF11" s="40">
        <v>147481</v>
      </c>
      <c r="BG11" s="40">
        <v>99035</v>
      </c>
      <c r="BH11" s="40">
        <v>45136</v>
      </c>
      <c r="BI11" s="40">
        <v>0</v>
      </c>
      <c r="BJ11" s="40">
        <v>3310</v>
      </c>
      <c r="BK11" s="40">
        <v>96738</v>
      </c>
      <c r="BL11" s="40">
        <v>88042</v>
      </c>
      <c r="BM11" s="40">
        <v>8440</v>
      </c>
      <c r="BN11" s="40">
        <v>0</v>
      </c>
      <c r="BO11" s="40">
        <v>256</v>
      </c>
    </row>
    <row r="12" spans="1:72" ht="13.5" customHeight="1">
      <c r="A12" s="8" t="s">
        <v>194</v>
      </c>
      <c r="B12" s="144">
        <v>209680.25722999999</v>
      </c>
      <c r="C12" s="40">
        <v>892466.4053199999</v>
      </c>
      <c r="D12" s="40">
        <v>191685.10200000001</v>
      </c>
      <c r="E12" s="40">
        <v>253261.57595</v>
      </c>
      <c r="F12" s="40">
        <v>233341.31021999998</v>
      </c>
      <c r="G12" s="40">
        <v>214178.41714999999</v>
      </c>
      <c r="H12" s="40">
        <v>879239.67959000007</v>
      </c>
      <c r="I12" s="40">
        <v>229141.207056265</v>
      </c>
      <c r="J12" s="40">
        <v>239375.21818373501</v>
      </c>
      <c r="K12" s="40">
        <v>214114.08911</v>
      </c>
      <c r="L12" s="40">
        <v>196609.16524000003</v>
      </c>
      <c r="M12" s="40">
        <v>845900.04566000006</v>
      </c>
      <c r="N12" s="40">
        <v>210200.02128000002</v>
      </c>
      <c r="O12" s="40">
        <v>243670.26456000001</v>
      </c>
      <c r="P12" s="40">
        <v>212397.67749</v>
      </c>
      <c r="Q12" s="40">
        <v>179632.08233</v>
      </c>
      <c r="R12" s="40">
        <v>865829.00523000001</v>
      </c>
      <c r="S12" s="40">
        <v>183151.12523000001</v>
      </c>
      <c r="T12" s="40">
        <v>242534</v>
      </c>
      <c r="U12" s="40">
        <v>235745</v>
      </c>
      <c r="V12" s="40">
        <v>204398.88</v>
      </c>
      <c r="W12" s="40">
        <v>731316.81860000012</v>
      </c>
      <c r="X12" s="40">
        <v>160000.47798</v>
      </c>
      <c r="Y12" s="40">
        <v>209720.25325000001</v>
      </c>
      <c r="Z12" s="40">
        <v>202087.77786</v>
      </c>
      <c r="AA12" s="40">
        <v>159508.30950999999</v>
      </c>
      <c r="AB12" s="40">
        <v>559969.48009000008</v>
      </c>
      <c r="AC12" s="40">
        <v>138448.70617000002</v>
      </c>
      <c r="AD12" s="40">
        <v>155624.71131000004</v>
      </c>
      <c r="AE12" s="40">
        <v>140002.53787</v>
      </c>
      <c r="AF12" s="40">
        <v>125893.52473999999</v>
      </c>
      <c r="AG12" s="40">
        <v>513543</v>
      </c>
      <c r="AH12" s="40">
        <v>121458</v>
      </c>
      <c r="AI12" s="40">
        <v>150212.29209</v>
      </c>
      <c r="AJ12" s="40">
        <v>124815.82639</v>
      </c>
      <c r="AK12" s="40">
        <v>117056.58053000001</v>
      </c>
      <c r="AL12" s="40">
        <v>444340.52341000002</v>
      </c>
      <c r="AM12" s="40">
        <v>97710.523409999994</v>
      </c>
      <c r="AN12" s="40">
        <v>122489</v>
      </c>
      <c r="AO12" s="40">
        <v>117999</v>
      </c>
      <c r="AP12" s="40">
        <v>106142</v>
      </c>
      <c r="AQ12" s="40">
        <v>454651</v>
      </c>
      <c r="AR12" s="40">
        <v>122596</v>
      </c>
      <c r="AS12" s="40">
        <v>116994</v>
      </c>
      <c r="AT12" s="40">
        <v>111669</v>
      </c>
      <c r="AU12" s="40">
        <v>103392</v>
      </c>
      <c r="AV12" s="40">
        <v>367217</v>
      </c>
      <c r="AW12" s="40">
        <v>77791</v>
      </c>
      <c r="AX12" s="40">
        <v>101267</v>
      </c>
      <c r="AY12" s="40">
        <v>99832</v>
      </c>
      <c r="AZ12" s="40">
        <v>88327</v>
      </c>
      <c r="BA12" s="40">
        <v>311004</v>
      </c>
      <c r="BB12" s="40">
        <v>66525</v>
      </c>
      <c r="BC12" s="40">
        <v>87173</v>
      </c>
      <c r="BD12" s="40">
        <v>82496</v>
      </c>
      <c r="BE12" s="40">
        <v>74810</v>
      </c>
      <c r="BF12" s="40">
        <v>289896</v>
      </c>
      <c r="BG12" s="40">
        <v>78133</v>
      </c>
      <c r="BH12" s="40">
        <v>82845</v>
      </c>
      <c r="BI12" s="40">
        <v>74244</v>
      </c>
      <c r="BJ12" s="40">
        <v>54674</v>
      </c>
      <c r="BK12" s="40">
        <v>199884</v>
      </c>
      <c r="BL12" s="40">
        <v>48004</v>
      </c>
      <c r="BM12" s="40">
        <v>53751</v>
      </c>
      <c r="BN12" s="40">
        <v>51504</v>
      </c>
      <c r="BO12" s="40">
        <v>46625</v>
      </c>
    </row>
    <row r="13" spans="1:72" ht="5.25" customHeight="1">
      <c r="B13" s="144"/>
      <c r="C13" s="40"/>
      <c r="D13" s="40"/>
      <c r="E13" s="40"/>
      <c r="F13" s="40"/>
      <c r="G13" s="40"/>
      <c r="H13" s="4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</row>
    <row r="14" spans="1:72" s="90" customFormat="1" collapsed="1">
      <c r="A14" s="58" t="s">
        <v>376</v>
      </c>
      <c r="B14" s="143">
        <v>33075.636985932106</v>
      </c>
      <c r="C14" s="59">
        <v>168752.83254668335</v>
      </c>
      <c r="D14" s="59">
        <v>38942.641570013257</v>
      </c>
      <c r="E14" s="59">
        <v>67518.805167099519</v>
      </c>
      <c r="F14" s="59">
        <v>39719.772321697812</v>
      </c>
      <c r="G14" s="59">
        <v>22571.613487872753</v>
      </c>
      <c r="H14" s="59">
        <v>102425</v>
      </c>
      <c r="I14" s="59">
        <v>4191.685627590603</v>
      </c>
      <c r="J14" s="59">
        <v>4608</v>
      </c>
      <c r="K14" s="59">
        <v>39504.446529728499</v>
      </c>
      <c r="L14" s="59">
        <v>13480.020423762973</v>
      </c>
      <c r="M14" s="59">
        <v>197413.26553996297</v>
      </c>
      <c r="N14" s="59">
        <v>82569.655048786779</v>
      </c>
      <c r="O14" s="59">
        <v>66202.838365585558</v>
      </c>
      <c r="P14" s="59">
        <v>18493.121580315325</v>
      </c>
      <c r="Q14" s="59">
        <v>30147.650545275308</v>
      </c>
      <c r="R14" s="59">
        <v>127882.67780610373</v>
      </c>
      <c r="S14" s="59">
        <v>37862.551075224008</v>
      </c>
      <c r="T14" s="59">
        <v>67159</v>
      </c>
      <c r="U14" s="59">
        <v>27229</v>
      </c>
      <c r="V14" s="59">
        <v>35721.019999999997</v>
      </c>
      <c r="W14" s="59">
        <v>184569.01758156126</v>
      </c>
      <c r="X14" s="59">
        <v>61908.157751651393</v>
      </c>
      <c r="Y14" s="59">
        <v>51443.619217008658</v>
      </c>
      <c r="Z14" s="59">
        <v>40951.683991911428</v>
      </c>
      <c r="AA14" s="59">
        <v>30265.556620989788</v>
      </c>
      <c r="AB14" s="59">
        <v>120050.33671464327</v>
      </c>
      <c r="AC14" s="59">
        <v>53174.968014175131</v>
      </c>
      <c r="AD14" s="59">
        <v>33036.702178472362</v>
      </c>
      <c r="AE14" s="59">
        <v>16077.182710259101</v>
      </c>
      <c r="AF14" s="59">
        <v>17761.483811736671</v>
      </c>
      <c r="AG14" s="59">
        <v>131823</v>
      </c>
      <c r="AH14" s="59">
        <v>30123</v>
      </c>
      <c r="AI14" s="59">
        <v>47011.265470793202</v>
      </c>
      <c r="AJ14" s="59">
        <v>30177.354330033202</v>
      </c>
      <c r="AK14" s="59">
        <v>24510.988392903997</v>
      </c>
      <c r="AL14" s="59">
        <v>89786.329459999979</v>
      </c>
      <c r="AM14" s="59">
        <v>39603.329459999979</v>
      </c>
      <c r="AN14" s="59">
        <v>22130</v>
      </c>
      <c r="AO14" s="59">
        <v>13548</v>
      </c>
      <c r="AP14" s="59">
        <v>14505</v>
      </c>
      <c r="AQ14" s="59">
        <v>109704</v>
      </c>
      <c r="AR14" s="59">
        <v>30057</v>
      </c>
      <c r="AS14" s="59">
        <v>37724</v>
      </c>
      <c r="AT14" s="59">
        <v>11338</v>
      </c>
      <c r="AU14" s="59">
        <v>30585</v>
      </c>
      <c r="AV14" s="59">
        <v>76971</v>
      </c>
      <c r="AW14" s="59">
        <v>22068</v>
      </c>
      <c r="AX14" s="59">
        <v>26155</v>
      </c>
      <c r="AY14" s="59">
        <v>14231</v>
      </c>
      <c r="AZ14" s="59">
        <v>14517</v>
      </c>
      <c r="BA14" s="59">
        <v>74544</v>
      </c>
      <c r="BB14" s="59">
        <v>19273</v>
      </c>
      <c r="BC14" s="59">
        <v>25582</v>
      </c>
      <c r="BD14" s="59">
        <v>11207</v>
      </c>
      <c r="BE14" s="59">
        <v>18482</v>
      </c>
      <c r="BF14" s="59">
        <v>63302</v>
      </c>
      <c r="BG14" s="59">
        <v>18188</v>
      </c>
      <c r="BH14" s="59">
        <v>26711</v>
      </c>
      <c r="BI14" s="59">
        <v>12302</v>
      </c>
      <c r="BJ14" s="59">
        <v>6101</v>
      </c>
      <c r="BK14" s="59">
        <v>44300</v>
      </c>
      <c r="BL14" s="59">
        <v>13032</v>
      </c>
      <c r="BM14" s="59">
        <v>21131</v>
      </c>
      <c r="BN14" s="59">
        <v>7353</v>
      </c>
      <c r="BO14" s="59">
        <v>2784</v>
      </c>
      <c r="BP14" s="94"/>
      <c r="BQ14" s="94"/>
      <c r="BR14" s="94"/>
      <c r="BS14" s="94"/>
      <c r="BT14" s="94"/>
    </row>
    <row r="15" spans="1:72" ht="5.25" customHeight="1">
      <c r="B15" s="153"/>
      <c r="H15" s="60"/>
      <c r="I15" s="40"/>
      <c r="J15" s="40"/>
      <c r="K15" s="40"/>
      <c r="L15" s="40"/>
      <c r="M15" s="40"/>
      <c r="N15" s="4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</row>
    <row r="16" spans="1:72" s="90" customFormat="1" collapsed="1">
      <c r="A16" s="58" t="s">
        <v>196</v>
      </c>
      <c r="B16" s="143">
        <v>138685.199833491</v>
      </c>
      <c r="C16" s="59">
        <v>662908.85980217205</v>
      </c>
      <c r="D16" s="59">
        <v>210327.17799528901</v>
      </c>
      <c r="E16" s="59">
        <v>271858.94481782237</v>
      </c>
      <c r="F16" s="59">
        <v>152872.20633038698</v>
      </c>
      <c r="G16" s="59">
        <v>27850.530658673721</v>
      </c>
      <c r="H16" s="59">
        <v>532929.01122159138</v>
      </c>
      <c r="I16" s="59">
        <v>189545.79569557396</v>
      </c>
      <c r="J16" s="59">
        <v>178009.25482996428</v>
      </c>
      <c r="K16" s="59">
        <v>62309.057685221851</v>
      </c>
      <c r="L16" s="59">
        <v>143705.75198974909</v>
      </c>
      <c r="M16" s="59">
        <v>406777.95695238857</v>
      </c>
      <c r="N16" s="59">
        <v>261081.81050550618</v>
      </c>
      <c r="O16" s="59">
        <v>51202.141486301567</v>
      </c>
      <c r="P16" s="59">
        <v>45570.873402806988</v>
      </c>
      <c r="Q16" s="59">
        <v>48923.13155777377</v>
      </c>
      <c r="R16" s="59">
        <v>525785.17508613574</v>
      </c>
      <c r="S16" s="59">
        <v>75103.175086135743</v>
      </c>
      <c r="T16" s="59">
        <v>80392</v>
      </c>
      <c r="U16" s="59">
        <v>160737</v>
      </c>
      <c r="V16" s="59">
        <v>209553</v>
      </c>
      <c r="W16" s="59">
        <v>645795</v>
      </c>
      <c r="X16" s="59">
        <v>229564</v>
      </c>
      <c r="Y16" s="59">
        <v>124939</v>
      </c>
      <c r="Z16" s="59">
        <v>129659</v>
      </c>
      <c r="AA16" s="59">
        <v>161632</v>
      </c>
      <c r="AB16" s="59">
        <v>127166.650250005</v>
      </c>
      <c r="AC16" s="59">
        <v>81647.616278721893</v>
      </c>
      <c r="AD16" s="59">
        <v>28981.32711663553</v>
      </c>
      <c r="AE16" s="59">
        <v>3358.4770717911797</v>
      </c>
      <c r="AF16" s="59">
        <v>13179.229782856401</v>
      </c>
      <c r="AG16" s="59">
        <v>120049</v>
      </c>
      <c r="AH16" s="59">
        <v>34161</v>
      </c>
      <c r="AI16" s="59">
        <v>23935.961042883519</v>
      </c>
      <c r="AJ16" s="59">
        <v>34462.239456145158</v>
      </c>
      <c r="AK16" s="59">
        <v>27489.344692807579</v>
      </c>
      <c r="AL16" s="59">
        <v>185190.24125708133</v>
      </c>
      <c r="AM16" s="59">
        <v>63514.241257081325</v>
      </c>
      <c r="AN16" s="59">
        <v>72792</v>
      </c>
      <c r="AO16" s="59">
        <v>21864</v>
      </c>
      <c r="AP16" s="59">
        <v>27020</v>
      </c>
      <c r="AQ16" s="59">
        <v>109568</v>
      </c>
      <c r="AR16" s="59">
        <v>45016</v>
      </c>
      <c r="AS16" s="59">
        <v>25328</v>
      </c>
      <c r="AT16" s="59">
        <v>26659</v>
      </c>
      <c r="AU16" s="59">
        <v>12565</v>
      </c>
      <c r="AV16" s="59">
        <v>107827</v>
      </c>
      <c r="AW16" s="59">
        <v>26761</v>
      </c>
      <c r="AX16" s="59">
        <v>36589</v>
      </c>
      <c r="AY16" s="59">
        <v>26604</v>
      </c>
      <c r="AZ16" s="59">
        <v>17873</v>
      </c>
      <c r="BA16" s="59">
        <v>89675</v>
      </c>
      <c r="BB16" s="59">
        <v>25195</v>
      </c>
      <c r="BC16" s="59">
        <v>30069</v>
      </c>
      <c r="BD16" s="59">
        <v>16879</v>
      </c>
      <c r="BE16" s="59">
        <v>17532</v>
      </c>
      <c r="BF16" s="59">
        <v>125029</v>
      </c>
      <c r="BG16" s="59">
        <v>51271</v>
      </c>
      <c r="BH16" s="59">
        <v>26650</v>
      </c>
      <c r="BI16" s="59">
        <v>24034</v>
      </c>
      <c r="BJ16" s="59">
        <v>23074</v>
      </c>
      <c r="BK16" s="59">
        <v>172046</v>
      </c>
      <c r="BL16" s="59">
        <v>53283</v>
      </c>
      <c r="BM16" s="59">
        <v>50602</v>
      </c>
      <c r="BN16" s="59">
        <v>29830</v>
      </c>
      <c r="BO16" s="59">
        <v>38331</v>
      </c>
      <c r="BP16" s="94"/>
      <c r="BQ16" s="94"/>
      <c r="BR16" s="94"/>
      <c r="BS16" s="94"/>
      <c r="BT16" s="94"/>
    </row>
    <row r="17" spans="1:72" ht="13.5" customHeight="1">
      <c r="A17" s="8" t="s">
        <v>338</v>
      </c>
      <c r="B17" s="144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86425</v>
      </c>
      <c r="I17" s="40">
        <v>45173.599833735003</v>
      </c>
      <c r="J17" s="40">
        <v>29505.400166264997</v>
      </c>
      <c r="K17" s="40">
        <v>11746</v>
      </c>
      <c r="L17" s="40">
        <v>0</v>
      </c>
      <c r="M17" s="40">
        <v>169588.45317365986</v>
      </c>
      <c r="N17" s="40">
        <v>169588.45317365986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0</v>
      </c>
      <c r="BG17" s="40">
        <v>0</v>
      </c>
      <c r="BH17" s="40">
        <v>0</v>
      </c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</row>
    <row r="18" spans="1:72" ht="5.25" customHeight="1">
      <c r="B18" s="153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</row>
    <row r="19" spans="1:72" s="90" customFormat="1" ht="13.5" collapsed="1" thickBot="1">
      <c r="A19" s="58" t="s">
        <v>195</v>
      </c>
      <c r="B19" s="154">
        <f>B16+B14+B9+B17</f>
        <v>506522.22181016183</v>
      </c>
      <c r="C19" s="59">
        <f>C16+C14+C9+C17</f>
        <v>2806349.9032231215</v>
      </c>
      <c r="D19" s="59">
        <f>D16+D14+D9+D17</f>
        <v>975329.21742072818</v>
      </c>
      <c r="E19" s="59">
        <f>E16+E14+E9+E17</f>
        <v>850005.56382728601</v>
      </c>
      <c r="F19" s="59">
        <f t="shared" ref="F19:I19" si="4">F16+F14+F9+F17</f>
        <v>573561.39402794838</v>
      </c>
      <c r="G19" s="59">
        <f t="shared" si="4"/>
        <v>407453.7279471592</v>
      </c>
      <c r="H19" s="59">
        <f t="shared" si="4"/>
        <v>2732791.3548432738</v>
      </c>
      <c r="I19" s="59">
        <f t="shared" si="4"/>
        <v>1064635.6270823351</v>
      </c>
      <c r="J19" s="59">
        <f>J16+J14+J9+J17</f>
        <v>680632.54173635517</v>
      </c>
      <c r="K19" s="59">
        <f>K16+K14+K9+K17</f>
        <v>477696.20432602963</v>
      </c>
      <c r="L19" s="59">
        <f>L16+L14+L9</f>
        <v>509826.98325855396</v>
      </c>
      <c r="M19" s="59">
        <f>M16+M14+M9</f>
        <v>2484907.0024725944</v>
      </c>
      <c r="N19" s="59">
        <f>N16+N14+N9</f>
        <v>1064516.2253338527</v>
      </c>
      <c r="O19" s="59">
        <f>O16+O14+O9</f>
        <v>581796.80318573688</v>
      </c>
      <c r="P19" s="59">
        <v>424960.35491794103</v>
      </c>
      <c r="Q19" s="59">
        <v>413633.61903506378</v>
      </c>
      <c r="R19" s="59">
        <v>2518418.272606472</v>
      </c>
      <c r="S19" s="59">
        <v>788594.10107632505</v>
      </c>
      <c r="T19" s="59">
        <v>629578</v>
      </c>
      <c r="U19" s="59">
        <v>535678</v>
      </c>
      <c r="V19" s="59">
        <v>564567.16999999993</v>
      </c>
      <c r="W19" s="59">
        <v>2440971</v>
      </c>
      <c r="X19" s="59">
        <v>877107.28888823674</v>
      </c>
      <c r="Y19" s="59">
        <v>660554.46978468355</v>
      </c>
      <c r="Z19" s="59">
        <v>470799.51168664848</v>
      </c>
      <c r="AA19" s="59">
        <v>432506.60007503023</v>
      </c>
      <c r="AB19" s="59">
        <v>1508222.7179934739</v>
      </c>
      <c r="AC19" s="59">
        <v>600488.14764129999</v>
      </c>
      <c r="AD19" s="59">
        <v>434505.71410024294</v>
      </c>
      <c r="AE19" s="59">
        <v>249936.80209892342</v>
      </c>
      <c r="AF19" s="59">
        <v>223292.05415300722</v>
      </c>
      <c r="AG19" s="59">
        <v>1387982</v>
      </c>
      <c r="AH19" s="59">
        <v>497333</v>
      </c>
      <c r="AI19" s="59">
        <v>386119.14852382528</v>
      </c>
      <c r="AJ19" s="59">
        <v>271348.68043134816</v>
      </c>
      <c r="AK19" s="59">
        <v>233181.11358295681</v>
      </c>
      <c r="AL19" s="59">
        <v>1281716.3728700001</v>
      </c>
      <c r="AM19" s="59">
        <v>479010.37286999996</v>
      </c>
      <c r="AN19" s="59">
        <v>384344</v>
      </c>
      <c r="AO19" s="59">
        <v>212378</v>
      </c>
      <c r="AP19" s="59">
        <v>205984</v>
      </c>
      <c r="AQ19" s="59">
        <v>1167725</v>
      </c>
      <c r="AR19" s="59">
        <v>444437</v>
      </c>
      <c r="AS19" s="59">
        <v>332667</v>
      </c>
      <c r="AT19" s="59">
        <v>194561</v>
      </c>
      <c r="AU19" s="59">
        <v>196060</v>
      </c>
      <c r="AV19" s="59">
        <v>976910</v>
      </c>
      <c r="AW19" s="59">
        <v>346166</v>
      </c>
      <c r="AX19" s="59">
        <v>280966</v>
      </c>
      <c r="AY19" s="59">
        <v>186207</v>
      </c>
      <c r="AZ19" s="59">
        <v>163571</v>
      </c>
      <c r="BA19" s="59">
        <v>840814</v>
      </c>
      <c r="BB19" s="59">
        <v>318708</v>
      </c>
      <c r="BC19" s="59">
        <v>209554</v>
      </c>
      <c r="BD19" s="59">
        <v>152740</v>
      </c>
      <c r="BE19" s="59">
        <v>159812</v>
      </c>
      <c r="BF19" s="59">
        <v>812029</v>
      </c>
      <c r="BG19" s="59">
        <v>323552</v>
      </c>
      <c r="BH19" s="59">
        <v>220722</v>
      </c>
      <c r="BI19" s="59">
        <v>148571</v>
      </c>
      <c r="BJ19" s="59">
        <v>119184</v>
      </c>
      <c r="BK19" s="59">
        <v>658444</v>
      </c>
      <c r="BL19" s="59">
        <v>256406</v>
      </c>
      <c r="BM19" s="59">
        <v>166929</v>
      </c>
      <c r="BN19" s="59">
        <v>119693</v>
      </c>
      <c r="BO19" s="59">
        <v>115416</v>
      </c>
      <c r="BP19" s="94"/>
      <c r="BQ19" s="94"/>
      <c r="BR19" s="94"/>
      <c r="BS19" s="94"/>
      <c r="BT19" s="94"/>
    </row>
    <row r="20" spans="1:72" ht="5.25" customHeight="1" thickBot="1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</row>
    <row r="21" spans="1:72" ht="13.5">
      <c r="A21" s="2" t="s">
        <v>375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0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2" ht="13.5">
      <c r="O22" s="40"/>
    </row>
    <row r="23" spans="1:72">
      <c r="W23" s="60"/>
    </row>
    <row r="24" spans="1:72">
      <c r="W24" s="60"/>
      <c r="BF24" s="25"/>
      <c r="BH24" s="26"/>
      <c r="BI24" s="25"/>
    </row>
    <row r="25" spans="1:72">
      <c r="W25" s="60"/>
      <c r="BF25" s="25"/>
      <c r="BH25" s="26"/>
      <c r="BI25" s="25"/>
    </row>
    <row r="30" spans="1:72">
      <c r="U30" s="111"/>
    </row>
    <row r="32" spans="1:72">
      <c r="U32" s="106"/>
    </row>
  </sheetData>
  <phoneticPr fontId="6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BP48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9" width="14.28515625" style="2" customWidth="1"/>
    <col min="10" max="23" width="14.28515625" style="2"/>
    <col min="24" max="49" width="14.28515625" style="1"/>
    <col min="50" max="16384" width="14.28515625" style="2"/>
  </cols>
  <sheetData>
    <row r="6" spans="1:68" ht="14.25" thickBot="1">
      <c r="X6" s="2"/>
      <c r="Y6" s="2"/>
      <c r="Z6" s="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U6" s="22"/>
      <c r="AV6" s="22"/>
      <c r="AW6" s="22"/>
      <c r="AX6" s="22"/>
    </row>
    <row r="7" spans="1:68" s="87" customFormat="1" ht="15.75" customHeight="1">
      <c r="A7" s="45" t="s">
        <v>77</v>
      </c>
      <c r="B7" s="157" t="s">
        <v>393</v>
      </c>
      <c r="C7" s="52" t="s">
        <v>372</v>
      </c>
      <c r="D7" s="52" t="s">
        <v>369</v>
      </c>
      <c r="E7" s="52" t="s">
        <v>365</v>
      </c>
      <c r="F7" s="52" t="s">
        <v>363</v>
      </c>
      <c r="G7" s="52" t="s">
        <v>360</v>
      </c>
      <c r="H7" s="52" t="s">
        <v>352</v>
      </c>
      <c r="I7" s="52" t="s">
        <v>346</v>
      </c>
      <c r="J7" s="52" t="s">
        <v>341</v>
      </c>
      <c r="K7" s="52" t="s">
        <v>334</v>
      </c>
      <c r="L7" s="52" t="s">
        <v>332</v>
      </c>
      <c r="M7" s="52" t="s">
        <v>327</v>
      </c>
      <c r="N7" s="52" t="s">
        <v>313</v>
      </c>
      <c r="O7" s="52" t="s">
        <v>287</v>
      </c>
      <c r="P7" s="52" t="s">
        <v>284</v>
      </c>
      <c r="Q7" s="52" t="s">
        <v>280</v>
      </c>
      <c r="R7" s="52" t="s">
        <v>276</v>
      </c>
      <c r="S7" s="52" t="s">
        <v>270</v>
      </c>
      <c r="T7" s="52" t="s">
        <v>267</v>
      </c>
      <c r="U7" s="52" t="s">
        <v>265</v>
      </c>
      <c r="V7" s="52" t="s">
        <v>262</v>
      </c>
      <c r="W7" s="52" t="s">
        <v>261</v>
      </c>
      <c r="X7" s="52" t="s">
        <v>256</v>
      </c>
      <c r="Y7" s="52" t="s">
        <v>240</v>
      </c>
      <c r="Z7" s="52" t="s">
        <v>237</v>
      </c>
      <c r="AA7" s="52" t="s">
        <v>218</v>
      </c>
      <c r="AB7" s="52" t="s">
        <v>213</v>
      </c>
      <c r="AC7" s="52" t="s">
        <v>209</v>
      </c>
      <c r="AD7" s="52" t="s">
        <v>201</v>
      </c>
      <c r="AE7" s="52" t="s">
        <v>197</v>
      </c>
      <c r="AF7" s="52" t="s">
        <v>187</v>
      </c>
      <c r="AG7" s="52" t="s">
        <v>80</v>
      </c>
      <c r="AH7" s="52" t="s">
        <v>71</v>
      </c>
      <c r="AI7" s="52" t="s">
        <v>69</v>
      </c>
      <c r="AJ7" s="52" t="s">
        <v>68</v>
      </c>
      <c r="AK7" s="52" t="s">
        <v>66</v>
      </c>
      <c r="AL7" s="52" t="s">
        <v>64</v>
      </c>
      <c r="AM7" s="52" t="s">
        <v>63</v>
      </c>
      <c r="AN7" s="52" t="s">
        <v>62</v>
      </c>
      <c r="AO7" s="52" t="s">
        <v>61</v>
      </c>
      <c r="AP7" s="52" t="s">
        <v>48</v>
      </c>
      <c r="AQ7" s="52" t="s">
        <v>1</v>
      </c>
      <c r="AR7" s="52" t="s">
        <v>2</v>
      </c>
      <c r="AS7" s="52" t="s">
        <v>3</v>
      </c>
      <c r="AT7" s="52" t="s">
        <v>4</v>
      </c>
      <c r="AU7" s="52" t="s">
        <v>5</v>
      </c>
      <c r="AV7" s="52" t="s">
        <v>6</v>
      </c>
      <c r="AW7" s="52" t="s">
        <v>7</v>
      </c>
      <c r="AX7" s="52" t="s">
        <v>8</v>
      </c>
      <c r="AY7" s="52" t="s">
        <v>9</v>
      </c>
      <c r="AZ7" s="52" t="s">
        <v>10</v>
      </c>
      <c r="BA7" s="52" t="s">
        <v>11</v>
      </c>
      <c r="BB7" s="52" t="s">
        <v>12</v>
      </c>
    </row>
    <row r="8" spans="1:68" ht="3.75" customHeight="1">
      <c r="B8" s="15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53"/>
      <c r="AG8" s="53"/>
      <c r="AH8" s="53"/>
      <c r="AI8" s="53" t="s">
        <v>19</v>
      </c>
      <c r="AJ8" s="53" t="s">
        <v>19</v>
      </c>
      <c r="AK8" s="53" t="s">
        <v>19</v>
      </c>
      <c r="AL8" s="53" t="s">
        <v>19</v>
      </c>
      <c r="AM8" s="53" t="s">
        <v>19</v>
      </c>
      <c r="AN8" s="53" t="s">
        <v>19</v>
      </c>
      <c r="AO8" s="53" t="s">
        <v>19</v>
      </c>
      <c r="AP8" s="53" t="s">
        <v>19</v>
      </c>
      <c r="AQ8" s="53" t="s">
        <v>19</v>
      </c>
      <c r="AR8" s="53" t="s">
        <v>19</v>
      </c>
      <c r="AS8" s="53" t="s">
        <v>19</v>
      </c>
      <c r="AT8" s="53" t="s">
        <v>19</v>
      </c>
      <c r="AU8" s="53" t="s">
        <v>19</v>
      </c>
      <c r="AV8" s="53" t="s">
        <v>19</v>
      </c>
      <c r="AW8" s="53" t="s">
        <v>19</v>
      </c>
      <c r="AX8" s="53" t="s">
        <v>19</v>
      </c>
      <c r="AY8" s="53" t="s">
        <v>19</v>
      </c>
      <c r="AZ8" s="53" t="s">
        <v>19</v>
      </c>
      <c r="BA8" s="53" t="s">
        <v>19</v>
      </c>
      <c r="BB8" s="53" t="s">
        <v>19</v>
      </c>
    </row>
    <row r="9" spans="1:68" s="90" customFormat="1" ht="12.75" collapsed="1">
      <c r="A9" s="58" t="s">
        <v>90</v>
      </c>
      <c r="B9" s="143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93"/>
      <c r="BD9" s="93"/>
      <c r="BE9" s="93"/>
      <c r="BF9" s="93"/>
      <c r="BG9" s="93"/>
      <c r="BH9" s="93"/>
      <c r="BI9" s="93"/>
      <c r="BJ9" s="93"/>
      <c r="BK9" s="93"/>
      <c r="BL9" s="94"/>
      <c r="BM9" s="94"/>
      <c r="BN9" s="94"/>
      <c r="BO9" s="94"/>
      <c r="BP9" s="94"/>
    </row>
    <row r="10" spans="1:68" ht="3.75" customHeight="1">
      <c r="B10" s="15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61"/>
      <c r="AF10" s="61"/>
      <c r="AG10" s="61"/>
      <c r="AH10" s="61"/>
      <c r="AI10" s="61" t="s">
        <v>19</v>
      </c>
      <c r="AJ10" s="61" t="s">
        <v>19</v>
      </c>
      <c r="AK10" s="61" t="s">
        <v>19</v>
      </c>
      <c r="AL10" s="61" t="s">
        <v>19</v>
      </c>
      <c r="AM10" s="61" t="s">
        <v>19</v>
      </c>
      <c r="AN10" s="61" t="s">
        <v>19</v>
      </c>
      <c r="AO10" s="61" t="s">
        <v>19</v>
      </c>
      <c r="AP10" s="61" t="s">
        <v>19</v>
      </c>
      <c r="AQ10" s="61" t="s">
        <v>19</v>
      </c>
      <c r="AR10" s="61" t="s">
        <v>19</v>
      </c>
      <c r="AS10" s="61" t="s">
        <v>19</v>
      </c>
      <c r="AT10" s="61" t="s">
        <v>19</v>
      </c>
      <c r="AU10" s="61" t="s">
        <v>19</v>
      </c>
      <c r="AV10" s="61" t="s">
        <v>19</v>
      </c>
      <c r="AW10" s="61" t="s">
        <v>19</v>
      </c>
      <c r="AX10" s="61" t="s">
        <v>19</v>
      </c>
      <c r="AY10" s="61" t="s">
        <v>19</v>
      </c>
      <c r="AZ10" s="61" t="s">
        <v>19</v>
      </c>
      <c r="BA10" s="61" t="s">
        <v>19</v>
      </c>
      <c r="BB10" s="61" t="s">
        <v>19</v>
      </c>
    </row>
    <row r="11" spans="1:68">
      <c r="A11" s="3" t="s">
        <v>96</v>
      </c>
      <c r="B11" s="144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1">
        <v>0</v>
      </c>
      <c r="Y11" s="41">
        <v>0</v>
      </c>
      <c r="Z11" s="41">
        <v>1475.43749</v>
      </c>
      <c r="AA11" s="41">
        <v>8349</v>
      </c>
      <c r="AB11" s="41">
        <v>8263.4464000000007</v>
      </c>
      <c r="AC11" s="41">
        <v>9531.18318</v>
      </c>
      <c r="AD11" s="41">
        <v>10461.189617130052</v>
      </c>
      <c r="AE11" s="41">
        <v>16451.464650351674</v>
      </c>
      <c r="AF11" s="41">
        <v>16001.139749126694</v>
      </c>
      <c r="AG11" s="41">
        <v>17276.176492391001</v>
      </c>
      <c r="AH11" s="41">
        <v>23973.568992890934</v>
      </c>
      <c r="AI11" s="41">
        <v>29225</v>
      </c>
      <c r="AJ11" s="41">
        <v>28560</v>
      </c>
      <c r="AK11" s="41">
        <v>29269</v>
      </c>
      <c r="AL11" s="41">
        <v>35489</v>
      </c>
      <c r="AM11" s="41">
        <v>42009</v>
      </c>
      <c r="AN11" s="41">
        <v>41245</v>
      </c>
      <c r="AO11" s="41">
        <v>41736</v>
      </c>
      <c r="AP11" s="41">
        <v>47465</v>
      </c>
      <c r="AQ11" s="41">
        <v>51757</v>
      </c>
      <c r="AR11" s="41">
        <v>50101</v>
      </c>
      <c r="AS11" s="41">
        <v>49635</v>
      </c>
      <c r="AT11" s="41">
        <v>54133.4</v>
      </c>
      <c r="AU11" s="41">
        <v>57754.68</v>
      </c>
      <c r="AV11" s="41">
        <v>56010</v>
      </c>
      <c r="AW11" s="41">
        <v>55435</v>
      </c>
      <c r="AX11" s="41">
        <v>60722</v>
      </c>
      <c r="AY11" s="41">
        <v>65083</v>
      </c>
      <c r="AZ11" s="41">
        <v>62338</v>
      </c>
      <c r="BA11" s="41">
        <v>66215</v>
      </c>
      <c r="BB11" s="41">
        <v>69599</v>
      </c>
    </row>
    <row r="12" spans="1:68">
      <c r="A12" s="3" t="s">
        <v>97</v>
      </c>
      <c r="B12" s="144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1">
        <v>0</v>
      </c>
      <c r="Y12" s="41">
        <v>0</v>
      </c>
      <c r="Z12" s="41">
        <v>39.623599999999996</v>
      </c>
      <c r="AA12" s="41">
        <v>278536</v>
      </c>
      <c r="AB12" s="41">
        <v>274301.07890903013</v>
      </c>
      <c r="AC12" s="41">
        <v>389437.46705903014</v>
      </c>
      <c r="AD12" s="41">
        <v>383816.77374903014</v>
      </c>
      <c r="AE12" s="41">
        <v>393582.98656903009</v>
      </c>
      <c r="AF12" s="41">
        <v>712520.05298903014</v>
      </c>
      <c r="AG12" s="41">
        <v>750569.27442903013</v>
      </c>
      <c r="AH12" s="41">
        <v>760449.46674903005</v>
      </c>
      <c r="AI12" s="41">
        <v>509214</v>
      </c>
      <c r="AJ12" s="41">
        <v>837775</v>
      </c>
      <c r="AK12" s="41">
        <v>851389</v>
      </c>
      <c r="AL12" s="41">
        <v>372693</v>
      </c>
      <c r="AM12" s="41">
        <v>505640</v>
      </c>
      <c r="AN12" s="41">
        <v>430299</v>
      </c>
      <c r="AO12" s="41">
        <v>429059</v>
      </c>
      <c r="AP12" s="41">
        <v>121403</v>
      </c>
      <c r="AQ12" s="41">
        <v>147229</v>
      </c>
      <c r="AR12" s="41">
        <v>197340</v>
      </c>
      <c r="AS12" s="41">
        <v>260019</v>
      </c>
      <c r="AT12" s="41">
        <v>216430.99</v>
      </c>
      <c r="AU12" s="41">
        <v>163906.91</v>
      </c>
      <c r="AV12" s="41">
        <v>225969</v>
      </c>
      <c r="AW12" s="41">
        <v>209872</v>
      </c>
      <c r="AX12" s="41">
        <v>170935</v>
      </c>
      <c r="AY12" s="41">
        <v>164074</v>
      </c>
      <c r="AZ12" s="41">
        <v>174207</v>
      </c>
      <c r="BA12" s="41">
        <v>162003</v>
      </c>
      <c r="BB12" s="41">
        <v>161662</v>
      </c>
    </row>
    <row r="13" spans="1:68">
      <c r="A13" s="3" t="s">
        <v>191</v>
      </c>
      <c r="B13" s="144">
        <v>2339942.8429048681</v>
      </c>
      <c r="C13" s="40">
        <v>2179627.9268184905</v>
      </c>
      <c r="D13" s="40">
        <v>2220104.5077329217</v>
      </c>
      <c r="E13" s="40">
        <v>2110903.7747504218</v>
      </c>
      <c r="F13" s="40">
        <v>2052194.3402904219</v>
      </c>
      <c r="G13" s="40">
        <v>2028052.366180422</v>
      </c>
      <c r="H13" s="40">
        <v>1929687.9140804219</v>
      </c>
      <c r="I13" s="40">
        <v>1774708.1827804202</v>
      </c>
      <c r="J13" s="40">
        <v>1783647.5420200001</v>
      </c>
      <c r="K13" s="40">
        <v>1721112.82308</v>
      </c>
      <c r="L13" s="40">
        <v>1640427.1832304241</v>
      </c>
      <c r="M13" s="40">
        <v>1242723</v>
      </c>
      <c r="N13" s="40">
        <v>1168691.6966039082</v>
      </c>
      <c r="O13" s="40">
        <v>1148998.80027</v>
      </c>
      <c r="P13" s="40">
        <v>964935.21863092831</v>
      </c>
      <c r="Q13" s="40">
        <v>972678.03259000112</v>
      </c>
      <c r="R13" s="40">
        <v>979969.01637000195</v>
      </c>
      <c r="S13" s="40">
        <v>903297.19471999991</v>
      </c>
      <c r="T13" s="40">
        <v>454031.95315999945</v>
      </c>
      <c r="U13" s="40">
        <v>467171.39777000027</v>
      </c>
      <c r="V13" s="40">
        <v>317277.22864999925</v>
      </c>
      <c r="W13" s="40">
        <v>339320.63965000055</v>
      </c>
      <c r="X13" s="41">
        <v>363135.07641000079</v>
      </c>
      <c r="Y13" s="41">
        <v>385565.73650999891</v>
      </c>
      <c r="Z13" s="41">
        <v>404454.41053999937</v>
      </c>
      <c r="AA13" s="41">
        <v>423457</v>
      </c>
      <c r="AB13" s="41">
        <v>468466.64036999975</v>
      </c>
      <c r="AC13" s="41">
        <v>498674.08823096828</v>
      </c>
      <c r="AD13" s="41">
        <v>520549.87723384053</v>
      </c>
      <c r="AE13" s="41">
        <v>542091.73857999989</v>
      </c>
      <c r="AF13" s="41">
        <v>639474.00587000151</v>
      </c>
      <c r="AG13" s="41">
        <v>667634.39747000148</v>
      </c>
      <c r="AH13" s="41">
        <v>551261.84367000277</v>
      </c>
      <c r="AI13" s="41">
        <v>582203</v>
      </c>
      <c r="AJ13" s="41">
        <v>693665</v>
      </c>
      <c r="AK13" s="41">
        <v>772678</v>
      </c>
      <c r="AL13" s="41">
        <v>808198</v>
      </c>
      <c r="AM13" s="41">
        <v>842630</v>
      </c>
      <c r="AN13" s="41">
        <v>700813</v>
      </c>
      <c r="AO13" s="41">
        <v>703169</v>
      </c>
      <c r="AP13" s="41">
        <v>716280</v>
      </c>
      <c r="AQ13" s="41">
        <v>734472</v>
      </c>
      <c r="AR13" s="41">
        <v>734419</v>
      </c>
      <c r="AS13" s="41">
        <v>749210</v>
      </c>
      <c r="AT13" s="41">
        <v>830539.57</v>
      </c>
      <c r="AU13" s="41">
        <v>877295.59</v>
      </c>
      <c r="AV13" s="41">
        <v>951362</v>
      </c>
      <c r="AW13" s="41">
        <v>822166</v>
      </c>
      <c r="AX13" s="41">
        <v>654239</v>
      </c>
      <c r="AY13" s="41">
        <v>649618</v>
      </c>
      <c r="AZ13" s="41">
        <v>552796</v>
      </c>
      <c r="BA13" s="41">
        <v>557177</v>
      </c>
      <c r="BB13" s="41">
        <v>546570</v>
      </c>
    </row>
    <row r="14" spans="1:68">
      <c r="A14" s="3" t="s">
        <v>379</v>
      </c>
      <c r="B14" s="144">
        <v>957014.73398000002</v>
      </c>
      <c r="C14" s="40">
        <v>98383.89582000002</v>
      </c>
      <c r="D14" s="40">
        <v>95105.82584000002</v>
      </c>
      <c r="E14" s="40">
        <v>98610.096610000008</v>
      </c>
      <c r="F14" s="40">
        <v>102603.9492</v>
      </c>
      <c r="G14" s="40">
        <v>378501.07264999999</v>
      </c>
      <c r="H14" s="40">
        <v>579679.89302275004</v>
      </c>
      <c r="I14" s="40">
        <v>540043.61779275013</v>
      </c>
      <c r="J14" s="40">
        <v>783898.25719999999</v>
      </c>
      <c r="K14" s="40">
        <v>720991.32108000002</v>
      </c>
      <c r="L14" s="40">
        <v>746190.33441999997</v>
      </c>
      <c r="M14" s="40">
        <v>756590</v>
      </c>
      <c r="N14" s="40">
        <v>779476.65571275004</v>
      </c>
      <c r="O14" s="40">
        <v>865620.76117999991</v>
      </c>
      <c r="P14" s="40">
        <v>868029.75803999987</v>
      </c>
      <c r="Q14" s="40">
        <v>783397.12737999996</v>
      </c>
      <c r="R14" s="40">
        <v>761610.19662000006</v>
      </c>
      <c r="S14" s="40">
        <v>710341.66344999999</v>
      </c>
      <c r="T14" s="40">
        <v>1392929.3439200001</v>
      </c>
      <c r="U14" s="40">
        <v>137756.77736000001</v>
      </c>
      <c r="V14" s="40">
        <v>125879.67311999999</v>
      </c>
      <c r="W14" s="40">
        <v>286648.82615000004</v>
      </c>
      <c r="X14" s="41">
        <v>293026.87863999844</v>
      </c>
      <c r="Y14" s="41">
        <v>315845.49504000001</v>
      </c>
      <c r="Z14" s="41">
        <v>30684.571960001318</v>
      </c>
      <c r="AA14" s="41">
        <v>261837</v>
      </c>
      <c r="AB14" s="41">
        <v>161742.99566000002</v>
      </c>
      <c r="AC14" s="41">
        <v>162676.87554000001</v>
      </c>
      <c r="AD14" s="41">
        <v>161985.03005999999</v>
      </c>
      <c r="AE14" s="41">
        <v>264793.38633000001</v>
      </c>
      <c r="AF14" s="41">
        <v>293279.52331999998</v>
      </c>
      <c r="AG14" s="41">
        <v>295069.13299999997</v>
      </c>
      <c r="AH14" s="41">
        <v>293176.53600000002</v>
      </c>
      <c r="AI14" s="41">
        <v>397336</v>
      </c>
      <c r="AJ14" s="41">
        <v>615756</v>
      </c>
      <c r="AK14" s="41">
        <v>612396</v>
      </c>
      <c r="AL14" s="41">
        <v>794378</v>
      </c>
      <c r="AM14" s="41">
        <v>761944</v>
      </c>
      <c r="AN14" s="41">
        <v>794097</v>
      </c>
      <c r="AO14" s="41">
        <v>764385</v>
      </c>
      <c r="AP14" s="41">
        <v>776643.49</v>
      </c>
      <c r="AQ14" s="41">
        <v>990353.46</v>
      </c>
      <c r="AR14" s="41">
        <v>824821.55</v>
      </c>
      <c r="AS14" s="41">
        <v>794973.8</v>
      </c>
      <c r="AT14" s="41">
        <v>784978.24</v>
      </c>
      <c r="AU14" s="41">
        <v>533282.61</v>
      </c>
      <c r="AV14" s="41">
        <v>406307</v>
      </c>
      <c r="AW14" s="41">
        <v>422472</v>
      </c>
      <c r="AX14" s="41">
        <v>435148</v>
      </c>
      <c r="AY14" s="41">
        <v>145286</v>
      </c>
      <c r="AZ14" s="41">
        <v>102731</v>
      </c>
      <c r="BA14" s="41">
        <v>100488</v>
      </c>
      <c r="BB14" s="41">
        <v>144896</v>
      </c>
    </row>
    <row r="15" spans="1:68">
      <c r="A15" s="3" t="s">
        <v>98</v>
      </c>
      <c r="B15" s="144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 t="s">
        <v>19</v>
      </c>
      <c r="M15" s="40" t="s">
        <v>19</v>
      </c>
      <c r="N15" s="40" t="s">
        <v>19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33249</v>
      </c>
      <c r="AO15" s="41">
        <v>32943</v>
      </c>
      <c r="AP15" s="41">
        <v>129173</v>
      </c>
      <c r="AQ15" s="41">
        <v>142520</v>
      </c>
      <c r="AR15" s="41">
        <v>197067</v>
      </c>
      <c r="AS15" s="41">
        <v>199913</v>
      </c>
      <c r="AT15" s="41">
        <v>155658.94</v>
      </c>
      <c r="AU15" s="41">
        <v>160475</v>
      </c>
      <c r="AV15" s="41">
        <v>106815</v>
      </c>
      <c r="AW15" s="41">
        <v>163600</v>
      </c>
      <c r="AX15" s="41">
        <v>91191</v>
      </c>
      <c r="AY15" s="41">
        <v>93404</v>
      </c>
      <c r="AZ15" s="41">
        <v>0</v>
      </c>
      <c r="BA15" s="41">
        <v>0</v>
      </c>
      <c r="BB15" s="41">
        <v>40662</v>
      </c>
    </row>
    <row r="16" spans="1:68">
      <c r="A16" s="3" t="s">
        <v>378</v>
      </c>
      <c r="B16" s="144">
        <v>1277784.3944706393</v>
      </c>
      <c r="C16" s="40">
        <v>1352007.7842806394</v>
      </c>
      <c r="D16" s="40">
        <v>1388657.8334506392</v>
      </c>
      <c r="E16" s="40">
        <v>1391342.9765927836</v>
      </c>
      <c r="F16" s="40">
        <v>1394162.7597327833</v>
      </c>
      <c r="G16" s="40">
        <v>1223634.2879127834</v>
      </c>
      <c r="H16" s="40">
        <v>1276144.63316</v>
      </c>
      <c r="I16" s="40">
        <v>413100.99056000001</v>
      </c>
      <c r="J16" s="40">
        <v>404543.90540000005</v>
      </c>
      <c r="K16" s="40">
        <v>457774.2883999999</v>
      </c>
      <c r="L16" s="40">
        <v>439327.64130000002</v>
      </c>
      <c r="M16" s="40">
        <v>496954</v>
      </c>
      <c r="N16" s="40">
        <v>475501.13966999995</v>
      </c>
      <c r="O16" s="40">
        <v>774904.57618000009</v>
      </c>
      <c r="P16" s="40">
        <v>769108.24260999996</v>
      </c>
      <c r="Q16" s="40">
        <v>839031.90794999991</v>
      </c>
      <c r="R16" s="40">
        <v>806134.24774000002</v>
      </c>
      <c r="S16" s="40">
        <v>800126.62263999996</v>
      </c>
      <c r="T16" s="40">
        <v>627179.78588999994</v>
      </c>
      <c r="U16" s="40">
        <v>864315.63052000001</v>
      </c>
      <c r="V16" s="40">
        <v>293727.97443999996</v>
      </c>
      <c r="W16" s="40">
        <v>344468.44341000001</v>
      </c>
      <c r="X16" s="41">
        <v>468844.19532</v>
      </c>
      <c r="Y16" s="41">
        <v>512286.79461000004</v>
      </c>
      <c r="Z16" s="41">
        <v>494336.26224000001</v>
      </c>
      <c r="AA16" s="41">
        <v>474334</v>
      </c>
      <c r="AB16" s="41">
        <v>364442.37099999998</v>
      </c>
      <c r="AC16" s="41">
        <v>380956.64679000003</v>
      </c>
      <c r="AD16" s="41">
        <v>346787.73446000001</v>
      </c>
      <c r="AE16" s="41">
        <v>356737.81929000001</v>
      </c>
      <c r="AF16" s="41">
        <v>350761.71711000003</v>
      </c>
      <c r="AG16" s="41">
        <v>364932.92301999999</v>
      </c>
      <c r="AH16" s="41">
        <v>348492.81419</v>
      </c>
      <c r="AI16" s="41">
        <v>303797</v>
      </c>
      <c r="AJ16" s="41">
        <v>299287</v>
      </c>
      <c r="AK16" s="41">
        <v>288830</v>
      </c>
      <c r="AL16" s="41">
        <v>298522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1">
        <v>0</v>
      </c>
    </row>
    <row r="17" spans="1:68">
      <c r="A17" s="3" t="s">
        <v>99</v>
      </c>
      <c r="B17" s="144">
        <v>0</v>
      </c>
      <c r="C17" s="40">
        <v>0</v>
      </c>
      <c r="D17" s="40">
        <v>0</v>
      </c>
      <c r="E17" s="40">
        <v>0</v>
      </c>
      <c r="F17" s="40">
        <v>0</v>
      </c>
      <c r="G17" s="40">
        <v>58754.580270000013</v>
      </c>
      <c r="H17" s="40">
        <v>62429.580230000014</v>
      </c>
      <c r="I17" s="40">
        <v>56005.382740000015</v>
      </c>
      <c r="J17" s="40">
        <v>56150.666700000009</v>
      </c>
      <c r="K17" s="40">
        <v>102699.75122000001</v>
      </c>
      <c r="L17" s="40">
        <v>97878.594139999928</v>
      </c>
      <c r="M17" s="40">
        <v>102710</v>
      </c>
      <c r="N17" s="40">
        <v>96040.984967249969</v>
      </c>
      <c r="O17" s="40">
        <v>156138.60100999998</v>
      </c>
      <c r="P17" s="40">
        <v>157932.55075999998</v>
      </c>
      <c r="Q17" s="40">
        <v>164317.53858000005</v>
      </c>
      <c r="R17" s="40">
        <v>157881.52110000001</v>
      </c>
      <c r="S17" s="40">
        <v>190394.54464000004</v>
      </c>
      <c r="T17" s="40">
        <v>223537.08796999999</v>
      </c>
      <c r="U17" s="40">
        <v>1004973.5902599999</v>
      </c>
      <c r="V17" s="40">
        <v>922435.37595000002</v>
      </c>
      <c r="W17" s="40">
        <v>1163181.9394999999</v>
      </c>
      <c r="X17" s="41">
        <v>1162718.7128000001</v>
      </c>
      <c r="Y17" s="41">
        <v>1620337.9037500001</v>
      </c>
      <c r="Z17" s="41">
        <v>1651658.1202400001</v>
      </c>
      <c r="AA17" s="41">
        <v>1445015</v>
      </c>
      <c r="AB17" s="41">
        <v>1114953.9867099999</v>
      </c>
      <c r="AC17" s="41">
        <v>1158597.80033</v>
      </c>
      <c r="AD17" s="41">
        <v>1060455.1216499999</v>
      </c>
      <c r="AE17" s="41">
        <v>1084246.76535</v>
      </c>
      <c r="AF17" s="41">
        <v>876119.46334000002</v>
      </c>
      <c r="AG17" s="41">
        <v>913806.89395000006</v>
      </c>
      <c r="AH17" s="41">
        <v>871352.23074000003</v>
      </c>
      <c r="AI17" s="41">
        <v>734471</v>
      </c>
      <c r="AJ17" s="41">
        <v>544723</v>
      </c>
      <c r="AK17" s="41">
        <v>531629</v>
      </c>
      <c r="AL17" s="41">
        <v>545200</v>
      </c>
      <c r="AM17" s="41">
        <v>633070</v>
      </c>
      <c r="AN17" s="41">
        <v>760684</v>
      </c>
      <c r="AO17" s="41">
        <v>766285</v>
      </c>
      <c r="AP17" s="41">
        <v>887219.51</v>
      </c>
      <c r="AQ17" s="41">
        <v>1024852.54</v>
      </c>
      <c r="AR17" s="41">
        <v>1176197.45</v>
      </c>
      <c r="AS17" s="41">
        <v>1220069.2</v>
      </c>
      <c r="AT17" s="41">
        <v>1101716.47</v>
      </c>
      <c r="AU17" s="41">
        <v>981525</v>
      </c>
      <c r="AV17" s="41">
        <v>892077</v>
      </c>
      <c r="AW17" s="41">
        <v>622270</v>
      </c>
      <c r="AX17" s="41">
        <v>313769</v>
      </c>
      <c r="AY17" s="41">
        <v>387846</v>
      </c>
      <c r="AZ17" s="41">
        <v>410204</v>
      </c>
      <c r="BA17" s="41">
        <v>408000</v>
      </c>
      <c r="BB17" s="41">
        <v>429611</v>
      </c>
    </row>
    <row r="18" spans="1:68">
      <c r="A18" s="3" t="s">
        <v>100</v>
      </c>
      <c r="B18" s="144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1">
        <v>0</v>
      </c>
      <c r="Y18" s="41">
        <v>0</v>
      </c>
      <c r="Z18" s="41">
        <v>137780.49518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2349.4827200000004</v>
      </c>
      <c r="AI18" s="41">
        <v>8101</v>
      </c>
      <c r="AJ18" s="41">
        <v>205059</v>
      </c>
      <c r="AK18" s="41">
        <v>201433</v>
      </c>
      <c r="AL18" s="41">
        <v>270012</v>
      </c>
      <c r="AM18" s="41">
        <v>584487</v>
      </c>
      <c r="AN18" s="41">
        <v>602347</v>
      </c>
      <c r="AO18" s="41">
        <v>609109</v>
      </c>
      <c r="AP18" s="41">
        <v>624463</v>
      </c>
      <c r="AQ18" s="41">
        <v>734296</v>
      </c>
      <c r="AR18" s="41">
        <v>767727</v>
      </c>
      <c r="AS18" s="41">
        <v>792273</v>
      </c>
      <c r="AT18" s="41">
        <v>519044.07</v>
      </c>
      <c r="AU18" s="41">
        <v>838462.66</v>
      </c>
      <c r="AV18" s="41">
        <v>600936</v>
      </c>
      <c r="AW18" s="41">
        <v>652700</v>
      </c>
      <c r="AX18" s="41">
        <v>440551</v>
      </c>
      <c r="AY18" s="41">
        <v>458846</v>
      </c>
      <c r="AZ18" s="41">
        <v>452405</v>
      </c>
      <c r="BA18" s="41">
        <v>443256</v>
      </c>
      <c r="BB18" s="41">
        <v>378905</v>
      </c>
    </row>
    <row r="19" spans="1:68">
      <c r="A19" s="3" t="s">
        <v>377</v>
      </c>
      <c r="B19" s="144">
        <v>2002757.5848522303</v>
      </c>
      <c r="C19" s="40">
        <v>2544585.0342122307</v>
      </c>
      <c r="D19" s="40">
        <v>2459414.8437622306</v>
      </c>
      <c r="E19" s="40">
        <v>2509975.7398643075</v>
      </c>
      <c r="F19" s="40">
        <v>1682653.7881669304</v>
      </c>
      <c r="G19" s="40">
        <v>1953079.1199096108</v>
      </c>
      <c r="H19" s="40">
        <v>2210325.0900496114</v>
      </c>
      <c r="I19" s="40">
        <v>2197479.7218996114</v>
      </c>
      <c r="J19" s="40">
        <v>2141358.9044340798</v>
      </c>
      <c r="K19" s="40">
        <v>1216748.4212367889</v>
      </c>
      <c r="L19" s="40">
        <v>1198047.3704347285</v>
      </c>
      <c r="M19" s="40">
        <v>1169067</v>
      </c>
      <c r="N19" s="40">
        <v>1136221.479031364</v>
      </c>
      <c r="O19" s="40">
        <v>1481219.25538</v>
      </c>
      <c r="P19" s="40">
        <v>1746631.17848</v>
      </c>
      <c r="Q19" s="40">
        <v>1696673.2670599998</v>
      </c>
      <c r="R19" s="40">
        <v>1673446.6329500005</v>
      </c>
      <c r="S19" s="40">
        <v>1687193.3343299998</v>
      </c>
      <c r="T19" s="40">
        <v>1662837.1506299998</v>
      </c>
      <c r="U19" s="40">
        <v>1618790.6728500002</v>
      </c>
      <c r="V19" s="40">
        <v>1591047.1116200006</v>
      </c>
      <c r="W19" s="40">
        <v>1917342.9338499999</v>
      </c>
      <c r="X19" s="41">
        <v>1912934.1368300007</v>
      </c>
      <c r="Y19" s="41">
        <v>1890192.7557500005</v>
      </c>
      <c r="Z19" s="41">
        <v>1875206.7545100001</v>
      </c>
      <c r="AA19" s="41">
        <v>1922913</v>
      </c>
      <c r="AB19" s="41">
        <v>1912684.9690699999</v>
      </c>
      <c r="AC19" s="41">
        <v>1892801.1992800008</v>
      </c>
      <c r="AD19" s="41">
        <v>2229604.2732299995</v>
      </c>
      <c r="AE19" s="41">
        <v>1794696.3143899995</v>
      </c>
      <c r="AF19" s="41">
        <v>1387948.6215700002</v>
      </c>
      <c r="AG19" s="41">
        <v>1374162.22545</v>
      </c>
      <c r="AH19" s="41">
        <v>1365773.878</v>
      </c>
      <c r="AI19" s="41">
        <v>1360550</v>
      </c>
      <c r="AJ19" s="41">
        <v>866428</v>
      </c>
      <c r="AK19" s="41">
        <v>864807</v>
      </c>
      <c r="AL19" s="41">
        <v>864149</v>
      </c>
      <c r="AM19" s="41">
        <v>349462</v>
      </c>
      <c r="AN19" s="41">
        <v>361494</v>
      </c>
      <c r="AO19" s="41">
        <v>350001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1">
        <v>0</v>
      </c>
    </row>
    <row r="20" spans="1:68">
      <c r="A20" s="3" t="s">
        <v>263</v>
      </c>
      <c r="B20" s="144">
        <v>3563701.4601480877</v>
      </c>
      <c r="C20" s="40">
        <v>3066058.4598653112</v>
      </c>
      <c r="D20" s="40">
        <v>3009848.4324867404</v>
      </c>
      <c r="E20" s="40">
        <v>2505170.2548772166</v>
      </c>
      <c r="F20" s="40">
        <v>2496900.3363972167</v>
      </c>
      <c r="G20" s="40">
        <v>2447440.0245972173</v>
      </c>
      <c r="H20" s="40">
        <v>2398758.2095172172</v>
      </c>
      <c r="I20" s="40">
        <v>2377847.2424072172</v>
      </c>
      <c r="J20" s="40">
        <v>2367219.0729700006</v>
      </c>
      <c r="K20" s="40">
        <v>2317491.3949832115</v>
      </c>
      <c r="L20" s="40">
        <v>2277724.8641072162</v>
      </c>
      <c r="M20" s="40">
        <v>2274374</v>
      </c>
      <c r="N20" s="40">
        <v>2266868.5918372171</v>
      </c>
      <c r="O20" s="40">
        <v>2197001.0045672166</v>
      </c>
      <c r="P20" s="40">
        <v>2169072.47939</v>
      </c>
      <c r="Q20" s="40">
        <v>1644203.6831999999</v>
      </c>
      <c r="R20" s="40">
        <v>1653925.5114599979</v>
      </c>
      <c r="S20" s="40">
        <v>1596995.9723999999</v>
      </c>
      <c r="T20" s="40">
        <v>522717.15411</v>
      </c>
      <c r="U20" s="40">
        <v>509787.29715</v>
      </c>
      <c r="V20" s="40">
        <v>500000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</row>
    <row r="21" spans="1:68">
      <c r="A21" s="3" t="s">
        <v>83</v>
      </c>
      <c r="B21" s="144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 t="s">
        <v>19</v>
      </c>
      <c r="M21" s="40" t="s">
        <v>19</v>
      </c>
      <c r="N21" s="40" t="s">
        <v>19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0">
        <v>0</v>
      </c>
      <c r="AH21" s="40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287</v>
      </c>
      <c r="AT21" s="41">
        <v>595.91</v>
      </c>
      <c r="AU21" s="41">
        <v>896.58</v>
      </c>
      <c r="AV21" s="41">
        <v>1191</v>
      </c>
      <c r="AW21" s="41">
        <v>1478</v>
      </c>
      <c r="AX21" s="41">
        <v>1758</v>
      </c>
      <c r="AY21" s="41">
        <v>2031</v>
      </c>
      <c r="AZ21" s="41">
        <v>2558</v>
      </c>
      <c r="BA21" s="41">
        <v>2852</v>
      </c>
      <c r="BB21" s="41">
        <v>3108</v>
      </c>
    </row>
    <row r="22" spans="1:68">
      <c r="A22" s="3" t="s">
        <v>199</v>
      </c>
      <c r="B22" s="144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3670</v>
      </c>
      <c r="Q22" s="40">
        <v>3670.4432400000001</v>
      </c>
      <c r="R22" s="40">
        <v>3667.8737599999999</v>
      </c>
      <c r="S22" s="40">
        <v>3669</v>
      </c>
      <c r="T22" s="40">
        <v>3677</v>
      </c>
      <c r="U22" s="40">
        <v>15306.383520000003</v>
      </c>
      <c r="V22" s="40">
        <v>15296.249810000001</v>
      </c>
      <c r="W22" s="40">
        <v>15288</v>
      </c>
      <c r="X22" s="41">
        <v>26912</v>
      </c>
      <c r="Y22" s="41">
        <v>26912</v>
      </c>
      <c r="Z22" s="41">
        <v>26917.324240000002</v>
      </c>
      <c r="AA22" s="41">
        <v>26934</v>
      </c>
      <c r="AB22" s="41">
        <v>38576</v>
      </c>
      <c r="AC22" s="41">
        <v>38593</v>
      </c>
      <c r="AD22" s="41">
        <v>38586</v>
      </c>
      <c r="AE22" s="41">
        <v>38605</v>
      </c>
      <c r="AF22" s="41">
        <v>50244</v>
      </c>
      <c r="AG22" s="41">
        <v>50241</v>
      </c>
      <c r="AH22" s="41">
        <v>50253</v>
      </c>
      <c r="AI22" s="41">
        <v>50256</v>
      </c>
      <c r="AJ22" s="41">
        <v>61897</v>
      </c>
      <c r="AK22" s="41">
        <v>61942</v>
      </c>
      <c r="AL22" s="41">
        <v>61987</v>
      </c>
      <c r="AM22" s="41">
        <v>62088</v>
      </c>
      <c r="AN22" s="41">
        <v>73780</v>
      </c>
      <c r="AO22" s="41">
        <v>73795</v>
      </c>
      <c r="AP22" s="41">
        <v>73795</v>
      </c>
      <c r="AQ22" s="41">
        <v>73794</v>
      </c>
      <c r="AR22" s="41">
        <v>85483</v>
      </c>
      <c r="AS22" s="41">
        <v>85466</v>
      </c>
      <c r="AT22" s="41">
        <v>85466</v>
      </c>
      <c r="AU22" s="41">
        <v>85431.55</v>
      </c>
      <c r="AV22" s="41">
        <v>108649</v>
      </c>
      <c r="AW22" s="41">
        <v>108068</v>
      </c>
      <c r="AX22" s="41">
        <v>21338</v>
      </c>
      <c r="AY22" s="41">
        <v>10725</v>
      </c>
      <c r="AZ22" s="41">
        <v>85909</v>
      </c>
      <c r="BA22" s="41">
        <v>83708</v>
      </c>
      <c r="BB22" s="41">
        <v>81657</v>
      </c>
    </row>
    <row r="23" spans="1:68">
      <c r="A23" s="3" t="s">
        <v>101</v>
      </c>
      <c r="B23" s="144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 t="s">
        <v>19</v>
      </c>
      <c r="M23" s="40" t="s">
        <v>19</v>
      </c>
      <c r="N23" s="40" t="s">
        <v>19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5893</v>
      </c>
      <c r="AR23" s="41">
        <v>5778</v>
      </c>
      <c r="AS23" s="41">
        <v>5680</v>
      </c>
      <c r="AT23" s="41">
        <v>5547</v>
      </c>
      <c r="AU23" s="41">
        <v>10890.51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</row>
    <row r="24" spans="1:68">
      <c r="A24" s="10" t="s">
        <v>102</v>
      </c>
      <c r="B24" s="150">
        <f t="shared" ref="B24" si="0">SUM(B11:B23)</f>
        <v>10141201.016355824</v>
      </c>
      <c r="C24" s="93">
        <f t="shared" ref="C24:E24" si="1">SUM(C11:C23)</f>
        <v>9240663.1009966731</v>
      </c>
      <c r="D24" s="93">
        <f t="shared" si="1"/>
        <v>9173131.4432725329</v>
      </c>
      <c r="E24" s="93">
        <f t="shared" si="1"/>
        <v>8616002.8426947296</v>
      </c>
      <c r="F24" s="93">
        <f>SUM(F11:F23)</f>
        <v>7728515.1737873526</v>
      </c>
      <c r="G24" s="93">
        <f t="shared" ref="G24:L24" si="2">SUM(G11:G23)</f>
        <v>8089461.4515200332</v>
      </c>
      <c r="H24" s="54">
        <f t="shared" si="2"/>
        <v>8457025.3200599998</v>
      </c>
      <c r="I24" s="54">
        <f t="shared" si="2"/>
        <v>7359185.1381799988</v>
      </c>
      <c r="J24" s="54">
        <f t="shared" si="2"/>
        <v>7536818.3487240802</v>
      </c>
      <c r="K24" s="54">
        <f t="shared" si="2"/>
        <v>6536818</v>
      </c>
      <c r="L24" s="54">
        <f t="shared" si="2"/>
        <v>6399595.9876323678</v>
      </c>
      <c r="M24" s="54">
        <v>6042418</v>
      </c>
      <c r="N24" s="54">
        <v>5922800.5478224894</v>
      </c>
      <c r="O24" s="54">
        <v>6623882.9985872172</v>
      </c>
      <c r="P24" s="54">
        <v>6679379.4279109286</v>
      </c>
      <c r="Q24" s="54">
        <v>6103972.0000000009</v>
      </c>
      <c r="R24" s="54">
        <v>6036635.0000000009</v>
      </c>
      <c r="S24" s="54">
        <v>5892018.332179999</v>
      </c>
      <c r="T24" s="54">
        <v>4886909.4756799992</v>
      </c>
      <c r="U24" s="54">
        <v>4618101.7494300008</v>
      </c>
      <c r="V24" s="54">
        <v>3765663.6135900002</v>
      </c>
      <c r="W24" s="54">
        <v>4066250.7825600002</v>
      </c>
      <c r="X24" s="61">
        <v>4227571</v>
      </c>
      <c r="Y24" s="61">
        <v>4751140.685659999</v>
      </c>
      <c r="Z24" s="61">
        <v>4622553.0000000009</v>
      </c>
      <c r="AA24" s="61">
        <v>4841376</v>
      </c>
      <c r="AB24" s="61">
        <v>4343431.4881190294</v>
      </c>
      <c r="AC24" s="61">
        <v>4531268.2604099996</v>
      </c>
      <c r="AD24" s="61">
        <v>4752246</v>
      </c>
      <c r="AE24" s="61">
        <v>4491205.4751593806</v>
      </c>
      <c r="AF24" s="61">
        <v>4326348.5239481591</v>
      </c>
      <c r="AG24" s="61">
        <v>4433692.0238114223</v>
      </c>
      <c r="AH24" s="61">
        <v>4267082.8210619241</v>
      </c>
      <c r="AI24" s="61">
        <v>3975153</v>
      </c>
      <c r="AJ24" s="61">
        <v>4153150</v>
      </c>
      <c r="AK24" s="61">
        <v>4214373</v>
      </c>
      <c r="AL24" s="61">
        <v>4050628</v>
      </c>
      <c r="AM24" s="61">
        <v>3781330</v>
      </c>
      <c r="AN24" s="61">
        <v>3798008</v>
      </c>
      <c r="AO24" s="61">
        <v>3770482</v>
      </c>
      <c r="AP24" s="61">
        <v>3376442</v>
      </c>
      <c r="AQ24" s="61">
        <v>3905167</v>
      </c>
      <c r="AR24" s="61">
        <v>4038934</v>
      </c>
      <c r="AS24" s="61">
        <v>4157526</v>
      </c>
      <c r="AT24" s="61">
        <v>3754110.59</v>
      </c>
      <c r="AU24" s="61">
        <v>3709921.09</v>
      </c>
      <c r="AV24" s="61">
        <v>3349316</v>
      </c>
      <c r="AW24" s="61">
        <v>3058061</v>
      </c>
      <c r="AX24" s="61">
        <v>2189651</v>
      </c>
      <c r="AY24" s="61">
        <v>1976913</v>
      </c>
      <c r="AZ24" s="61">
        <v>1843148</v>
      </c>
      <c r="BA24" s="61">
        <v>1823699</v>
      </c>
      <c r="BB24" s="61">
        <v>1856670</v>
      </c>
    </row>
    <row r="25" spans="1:68" ht="3.75" customHeight="1">
      <c r="B25" s="144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 t="s">
        <v>19</v>
      </c>
      <c r="AJ25" s="61" t="s">
        <v>19</v>
      </c>
      <c r="AK25" s="61" t="s">
        <v>19</v>
      </c>
      <c r="AL25" s="61" t="s">
        <v>19</v>
      </c>
      <c r="AM25" s="61" t="s">
        <v>19</v>
      </c>
      <c r="AN25" s="61" t="s">
        <v>19</v>
      </c>
      <c r="AO25" s="61" t="s">
        <v>19</v>
      </c>
      <c r="AP25" s="61" t="s">
        <v>19</v>
      </c>
      <c r="AQ25" s="61" t="s">
        <v>19</v>
      </c>
      <c r="AR25" s="61" t="s">
        <v>19</v>
      </c>
      <c r="AS25" s="61" t="s">
        <v>19</v>
      </c>
      <c r="AT25" s="61" t="s">
        <v>19</v>
      </c>
      <c r="AU25" s="61" t="s">
        <v>19</v>
      </c>
      <c r="AV25" s="61" t="s">
        <v>19</v>
      </c>
      <c r="AW25" s="61" t="s">
        <v>19</v>
      </c>
      <c r="AX25" s="61" t="s">
        <v>19</v>
      </c>
      <c r="AY25" s="61" t="s">
        <v>19</v>
      </c>
      <c r="AZ25" s="61" t="s">
        <v>19</v>
      </c>
      <c r="BA25" s="61" t="s">
        <v>19</v>
      </c>
      <c r="BB25" s="61" t="s">
        <v>19</v>
      </c>
    </row>
    <row r="26" spans="1:68">
      <c r="A26" s="3" t="s">
        <v>103</v>
      </c>
      <c r="B26" s="144">
        <v>4936376</v>
      </c>
      <c r="C26" s="40">
        <v>4284333</v>
      </c>
      <c r="D26" s="40">
        <v>3385693</v>
      </c>
      <c r="E26" s="40">
        <v>3211718</v>
      </c>
      <c r="F26" s="40">
        <v>2872953</v>
      </c>
      <c r="G26" s="40">
        <v>3163227</v>
      </c>
      <c r="H26" s="40">
        <v>3322737</v>
      </c>
      <c r="I26" s="40">
        <v>2659955</v>
      </c>
      <c r="J26" s="40">
        <v>3502322</v>
      </c>
      <c r="K26" s="40">
        <v>3222009</v>
      </c>
      <c r="L26" s="40">
        <v>1687295</v>
      </c>
      <c r="M26" s="40">
        <v>1653643</v>
      </c>
      <c r="N26" s="40">
        <v>2408000</v>
      </c>
      <c r="O26" s="40">
        <v>3116778</v>
      </c>
      <c r="P26" s="40">
        <v>2700617</v>
      </c>
      <c r="Q26" s="40">
        <v>1884434</v>
      </c>
      <c r="R26" s="40">
        <v>2841596</v>
      </c>
      <c r="S26" s="40">
        <v>2984141</v>
      </c>
      <c r="T26" s="40">
        <v>1514067</v>
      </c>
      <c r="U26" s="40">
        <v>1362795</v>
      </c>
      <c r="V26" s="40">
        <v>1337494</v>
      </c>
      <c r="W26" s="40">
        <v>1364148</v>
      </c>
      <c r="X26" s="41">
        <v>1424509</v>
      </c>
      <c r="Y26" s="41">
        <v>1871124</v>
      </c>
      <c r="Z26" s="41">
        <v>1680689</v>
      </c>
      <c r="AA26" s="41">
        <v>1962064</v>
      </c>
      <c r="AB26" s="41">
        <v>1392858</v>
      </c>
      <c r="AC26" s="41">
        <v>1411780</v>
      </c>
      <c r="AD26" s="41">
        <v>2195865</v>
      </c>
      <c r="AE26" s="41">
        <v>2089213</v>
      </c>
      <c r="AF26" s="41">
        <v>1221133</v>
      </c>
      <c r="AG26" s="41">
        <v>1343136</v>
      </c>
      <c r="AH26" s="41">
        <v>1615625</v>
      </c>
      <c r="AI26" s="41">
        <v>1512385</v>
      </c>
      <c r="AJ26" s="41">
        <v>1198741</v>
      </c>
      <c r="AK26" s="41">
        <v>1413469</v>
      </c>
      <c r="AL26" s="41">
        <v>1366034</v>
      </c>
      <c r="AM26" s="41">
        <v>1196782</v>
      </c>
      <c r="AN26" s="41">
        <v>894981</v>
      </c>
      <c r="AO26" s="41">
        <v>928749</v>
      </c>
      <c r="AP26" s="41">
        <v>630381</v>
      </c>
      <c r="AQ26" s="41">
        <v>1120212</v>
      </c>
      <c r="AR26" s="41">
        <v>769229</v>
      </c>
      <c r="AS26" s="41">
        <v>925382</v>
      </c>
      <c r="AT26" s="41">
        <v>1086684</v>
      </c>
      <c r="AU26" s="41">
        <v>1140538</v>
      </c>
      <c r="AV26" s="41">
        <v>662570</v>
      </c>
      <c r="AW26" s="41">
        <v>665258</v>
      </c>
      <c r="AX26" s="41">
        <v>883017</v>
      </c>
      <c r="AY26" s="41">
        <v>670741</v>
      </c>
      <c r="AZ26" s="41">
        <v>578923</v>
      </c>
      <c r="BA26" s="41">
        <v>576857</v>
      </c>
      <c r="BB26" s="41">
        <v>634290</v>
      </c>
    </row>
    <row r="27" spans="1:68" ht="3.75" customHeight="1">
      <c r="B27" s="144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 t="s">
        <v>19</v>
      </c>
      <c r="AJ27" s="61" t="s">
        <v>19</v>
      </c>
      <c r="AK27" s="61" t="s">
        <v>19</v>
      </c>
      <c r="AL27" s="61" t="s">
        <v>19</v>
      </c>
      <c r="AM27" s="61" t="s">
        <v>19</v>
      </c>
      <c r="AN27" s="61" t="s">
        <v>19</v>
      </c>
      <c r="AO27" s="61" t="s">
        <v>19</v>
      </c>
      <c r="AP27" s="61" t="s">
        <v>19</v>
      </c>
      <c r="AQ27" s="61" t="s">
        <v>19</v>
      </c>
      <c r="AR27" s="61" t="s">
        <v>19</v>
      </c>
      <c r="AS27" s="61" t="s">
        <v>19</v>
      </c>
      <c r="AT27" s="61" t="s">
        <v>19</v>
      </c>
      <c r="AU27" s="61" t="s">
        <v>19</v>
      </c>
      <c r="AV27" s="61" t="s">
        <v>19</v>
      </c>
      <c r="AW27" s="61" t="s">
        <v>19</v>
      </c>
      <c r="AX27" s="61" t="s">
        <v>19</v>
      </c>
      <c r="AY27" s="61" t="s">
        <v>19</v>
      </c>
      <c r="AZ27" s="61" t="s">
        <v>19</v>
      </c>
      <c r="BA27" s="61" t="s">
        <v>19</v>
      </c>
      <c r="BB27" s="61" t="s">
        <v>19</v>
      </c>
    </row>
    <row r="28" spans="1:68">
      <c r="A28" s="10" t="s">
        <v>104</v>
      </c>
      <c r="B28" s="150">
        <f t="shared" ref="B28" si="3">B24-B26</f>
        <v>5204825.0163558237</v>
      </c>
      <c r="C28" s="93">
        <f t="shared" ref="C28:L28" si="4">C24-C26</f>
        <v>4956330.1009966731</v>
      </c>
      <c r="D28" s="93">
        <f t="shared" si="4"/>
        <v>5787438.4432725329</v>
      </c>
      <c r="E28" s="93">
        <f t="shared" si="4"/>
        <v>5404284.8426947296</v>
      </c>
      <c r="F28" s="93">
        <f t="shared" si="4"/>
        <v>4855562.1737873526</v>
      </c>
      <c r="G28" s="93">
        <f t="shared" si="4"/>
        <v>4926234.4515200332</v>
      </c>
      <c r="H28" s="54">
        <f t="shared" si="4"/>
        <v>5134288.3200599998</v>
      </c>
      <c r="I28" s="54">
        <f t="shared" si="4"/>
        <v>4699230.1381799988</v>
      </c>
      <c r="J28" s="54">
        <f t="shared" si="4"/>
        <v>4034496.3487240802</v>
      </c>
      <c r="K28" s="54">
        <f t="shared" si="4"/>
        <v>3314809</v>
      </c>
      <c r="L28" s="54">
        <f t="shared" si="4"/>
        <v>4712300.9876323678</v>
      </c>
      <c r="M28" s="54">
        <v>4388775</v>
      </c>
      <c r="N28" s="54">
        <v>3514800.5478224894</v>
      </c>
      <c r="O28" s="54">
        <v>3507104.9985872172</v>
      </c>
      <c r="P28" s="54">
        <v>3978762.4279109286</v>
      </c>
      <c r="Q28" s="54">
        <v>4219538.0000000009</v>
      </c>
      <c r="R28" s="54">
        <v>3195039</v>
      </c>
      <c r="S28" s="54">
        <v>2907877.332179999</v>
      </c>
      <c r="T28" s="54">
        <v>3372842.4756799992</v>
      </c>
      <c r="U28" s="54">
        <v>3255306.7494299999</v>
      </c>
      <c r="V28" s="54">
        <v>2428169.6135900002</v>
      </c>
      <c r="W28" s="54">
        <v>2702102.7825600002</v>
      </c>
      <c r="X28" s="61">
        <v>2803062</v>
      </c>
      <c r="Y28" s="61">
        <v>2880016.685659999</v>
      </c>
      <c r="Z28" s="61">
        <v>2941864.0000000009</v>
      </c>
      <c r="AA28" s="61">
        <v>2879311</v>
      </c>
      <c r="AB28" s="61">
        <v>2950573.4881190294</v>
      </c>
      <c r="AC28" s="61">
        <v>3119488.2604099996</v>
      </c>
      <c r="AD28" s="61">
        <v>2556381</v>
      </c>
      <c r="AE28" s="61">
        <v>2401992.4751593806</v>
      </c>
      <c r="AF28" s="61">
        <v>3105215.5239481591</v>
      </c>
      <c r="AG28" s="61">
        <v>3090556.0238114223</v>
      </c>
      <c r="AH28" s="61">
        <v>2651457.8210619241</v>
      </c>
      <c r="AI28" s="61">
        <v>2462768</v>
      </c>
      <c r="AJ28" s="61">
        <v>2954409</v>
      </c>
      <c r="AK28" s="61">
        <v>2800904</v>
      </c>
      <c r="AL28" s="61">
        <v>2684594</v>
      </c>
      <c r="AM28" s="61">
        <v>2584548</v>
      </c>
      <c r="AN28" s="61">
        <v>2903027</v>
      </c>
      <c r="AO28" s="61">
        <v>2841733</v>
      </c>
      <c r="AP28" s="61">
        <v>2746061</v>
      </c>
      <c r="AQ28" s="61">
        <v>2784955</v>
      </c>
      <c r="AR28" s="61">
        <v>3269705</v>
      </c>
      <c r="AS28" s="61">
        <v>3232144</v>
      </c>
      <c r="AT28" s="61">
        <v>2667426.59</v>
      </c>
      <c r="AU28" s="61">
        <v>2569383.09</v>
      </c>
      <c r="AV28" s="61">
        <v>2686746</v>
      </c>
      <c r="AW28" s="61">
        <v>2392803</v>
      </c>
      <c r="AX28" s="61">
        <v>1306634</v>
      </c>
      <c r="AY28" s="61">
        <v>1306172</v>
      </c>
      <c r="AZ28" s="61">
        <v>1264225</v>
      </c>
      <c r="BA28" s="61">
        <v>1246842</v>
      </c>
      <c r="BB28" s="61">
        <v>1222380</v>
      </c>
    </row>
    <row r="29" spans="1:68" ht="3.75" customHeight="1">
      <c r="B29" s="144"/>
      <c r="C29" s="40"/>
      <c r="D29" s="40"/>
      <c r="E29" s="40"/>
      <c r="F29" s="40"/>
      <c r="G29" s="40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0" spans="1:68" s="95" customFormat="1">
      <c r="A30" s="56" t="s">
        <v>344</v>
      </c>
      <c r="B30" s="159">
        <v>1.5865156659064756</v>
      </c>
      <c r="C30" s="128">
        <v>1.4147136222299572</v>
      </c>
      <c r="D30" s="128">
        <v>1.8197236118011979</v>
      </c>
      <c r="E30" s="128">
        <v>1.5656935688231268</v>
      </c>
      <c r="F30" s="128">
        <v>1.3570976264218977</v>
      </c>
      <c r="G30" s="128">
        <v>1.4298767067057725</v>
      </c>
      <c r="H30" s="57">
        <v>1.341285599505728</v>
      </c>
      <c r="I30" s="57">
        <v>1.3529297191820389</v>
      </c>
      <c r="J30" s="57">
        <v>1.266628713160004</v>
      </c>
      <c r="K30" s="57">
        <v>1.0796907298453045</v>
      </c>
      <c r="L30" s="57">
        <v>1.663240309302773</v>
      </c>
      <c r="M30" s="57">
        <v>1.511102660147289</v>
      </c>
      <c r="N30" s="57">
        <v>1.1572852194889165</v>
      </c>
      <c r="O30" s="57">
        <v>1.0451683188860723</v>
      </c>
      <c r="P30" s="57">
        <v>1.2398153433182852</v>
      </c>
      <c r="Q30" s="57">
        <v>1.2748327225354146</v>
      </c>
      <c r="R30" s="57">
        <v>0.96461115764477978</v>
      </c>
      <c r="S30" s="57">
        <v>0.93</v>
      </c>
      <c r="T30" s="57">
        <v>1.1499999999999999</v>
      </c>
      <c r="U30" s="57">
        <v>1.2064625589996565</v>
      </c>
      <c r="V30" s="57">
        <v>1.02</v>
      </c>
      <c r="W30" s="57">
        <v>1.24</v>
      </c>
      <c r="X30" s="62">
        <v>1.2748151032810957</v>
      </c>
      <c r="Y30" s="62">
        <v>1.3788944181288625</v>
      </c>
      <c r="Z30" s="62">
        <v>1.47</v>
      </c>
      <c r="AA30" s="62">
        <v>1.55</v>
      </c>
      <c r="AB30" s="62">
        <v>1.6508859373865179</v>
      </c>
      <c r="AC30" s="62">
        <v>1.8756547436543713</v>
      </c>
      <c r="AD30" s="62">
        <v>1.6062441918987236</v>
      </c>
      <c r="AE30" s="62">
        <v>1.4605915567324126</v>
      </c>
      <c r="AF30" s="62">
        <v>1.8047523619110828</v>
      </c>
      <c r="AG30" s="62">
        <v>1.7163109120033972</v>
      </c>
      <c r="AH30" s="62">
        <v>1.4137427681981014</v>
      </c>
      <c r="AI30" s="62">
        <v>1.2629615114481749</v>
      </c>
      <c r="AJ30" s="62">
        <v>1.6053349530403083</v>
      </c>
      <c r="AK30" s="62">
        <v>1.6014970115870839</v>
      </c>
      <c r="AL30" s="62">
        <v>1.5205931330964442</v>
      </c>
      <c r="AM30" s="62">
        <v>1.7885118017442596</v>
      </c>
      <c r="AN30" s="62">
        <v>2.0879243147061723</v>
      </c>
      <c r="AO30" s="62">
        <v>1.9455129872797228</v>
      </c>
      <c r="AP30" s="62">
        <v>1.9463752224708493</v>
      </c>
      <c r="AQ30" s="62">
        <v>2.1402299804571174</v>
      </c>
      <c r="AR30" s="62">
        <v>2.5648325805484999</v>
      </c>
      <c r="AS30" s="62">
        <v>2.8091041512398793</v>
      </c>
      <c r="AT30" s="62">
        <v>2.4503028078900542</v>
      </c>
      <c r="AU30" s="62">
        <v>2.3537943572323723</v>
      </c>
      <c r="AV30" s="62">
        <v>2.9228541589608583</v>
      </c>
      <c r="AW30" s="62">
        <v>2.9911420903216772</v>
      </c>
      <c r="AX30" s="62">
        <v>1.6714987834425379</v>
      </c>
      <c r="AY30" s="62">
        <v>1.7046512841929422</v>
      </c>
      <c r="AZ30" s="62">
        <v>1.6599353213123236</v>
      </c>
      <c r="BA30" s="62">
        <v>1.6495346452786506</v>
      </c>
      <c r="BB30" s="62">
        <v>1.618024109271361</v>
      </c>
    </row>
    <row r="31" spans="1:68">
      <c r="B31" s="131"/>
      <c r="X31" s="2"/>
      <c r="Y31" s="2"/>
      <c r="Z31" s="2"/>
      <c r="AA31" s="2"/>
      <c r="AB31" s="2"/>
      <c r="AC31" s="2"/>
      <c r="AD31" s="2"/>
      <c r="AE31" s="9"/>
      <c r="AF31" s="9"/>
      <c r="AG31" s="9"/>
      <c r="AH31" s="9"/>
      <c r="AI31" s="9"/>
      <c r="AJ31" s="7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1:68" s="90" customFormat="1" ht="12.75" collapsed="1">
      <c r="A32" s="58" t="s">
        <v>91</v>
      </c>
      <c r="B32" s="143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93"/>
      <c r="BD32" s="93"/>
      <c r="BE32" s="93"/>
      <c r="BF32" s="93"/>
      <c r="BG32" s="93"/>
      <c r="BH32" s="93"/>
      <c r="BI32" s="93"/>
      <c r="BJ32" s="93"/>
      <c r="BK32" s="93"/>
      <c r="BL32" s="94"/>
      <c r="BM32" s="94"/>
      <c r="BN32" s="94"/>
      <c r="BO32" s="94"/>
      <c r="BP32" s="94"/>
    </row>
    <row r="33" spans="1:68" ht="3.75" customHeight="1">
      <c r="B33" s="131"/>
      <c r="X33" s="2"/>
      <c r="Y33" s="2"/>
      <c r="Z33" s="2"/>
      <c r="AA33" s="2"/>
      <c r="AB33" s="2"/>
      <c r="AC33" s="2"/>
      <c r="AD33" s="2"/>
      <c r="AE33" s="19"/>
      <c r="AF33" s="19"/>
      <c r="AG33" s="19"/>
      <c r="AH33" s="19"/>
      <c r="AI33" s="19" t="s">
        <v>19</v>
      </c>
      <c r="AJ33" s="18" t="s">
        <v>19</v>
      </c>
      <c r="AK33" s="18" t="s">
        <v>19</v>
      </c>
      <c r="AL33" s="18" t="s">
        <v>19</v>
      </c>
      <c r="AM33" s="18" t="s">
        <v>19</v>
      </c>
      <c r="AN33" s="18" t="s">
        <v>19</v>
      </c>
      <c r="AO33" s="18" t="s">
        <v>19</v>
      </c>
      <c r="AP33" s="18" t="s">
        <v>19</v>
      </c>
      <c r="AQ33" s="18" t="s">
        <v>19</v>
      </c>
      <c r="AR33" s="18" t="s">
        <v>19</v>
      </c>
      <c r="AS33" s="18" t="s">
        <v>19</v>
      </c>
      <c r="AT33" s="18" t="s">
        <v>19</v>
      </c>
      <c r="AU33" s="18" t="s">
        <v>19</v>
      </c>
      <c r="AV33" s="18" t="s">
        <v>19</v>
      </c>
      <c r="AW33" s="18" t="s">
        <v>19</v>
      </c>
      <c r="AX33" s="18" t="s">
        <v>19</v>
      </c>
      <c r="AY33" s="18" t="s">
        <v>19</v>
      </c>
      <c r="AZ33" s="18" t="s">
        <v>19</v>
      </c>
      <c r="BA33" s="18" t="s">
        <v>19</v>
      </c>
      <c r="BB33" s="18" t="s">
        <v>19</v>
      </c>
    </row>
    <row r="34" spans="1:68" s="90" customFormat="1" ht="12.75" collapsed="1">
      <c r="A34" s="58" t="s">
        <v>105</v>
      </c>
      <c r="B34" s="143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93"/>
      <c r="BD34" s="93"/>
      <c r="BE34" s="93"/>
      <c r="BF34" s="93"/>
      <c r="BG34" s="93"/>
      <c r="BH34" s="93"/>
      <c r="BI34" s="93"/>
      <c r="BJ34" s="93"/>
      <c r="BK34" s="93"/>
      <c r="BL34" s="94"/>
      <c r="BM34" s="94"/>
      <c r="BN34" s="94"/>
      <c r="BO34" s="94"/>
      <c r="BP34" s="94"/>
    </row>
    <row r="35" spans="1:68">
      <c r="A35" s="3" t="s">
        <v>106</v>
      </c>
      <c r="B35" s="150">
        <f t="shared" ref="B35" si="5">B24*(B37/100)</f>
        <v>10141147.698090745</v>
      </c>
      <c r="C35" s="93">
        <f t="shared" ref="C35:H35" si="6">C24*(C37/100)</f>
        <v>9222181.7747946791</v>
      </c>
      <c r="D35" s="93">
        <f t="shared" si="6"/>
        <v>9081400.1288398076</v>
      </c>
      <c r="E35" s="93">
        <f t="shared" si="6"/>
        <v>8753858.8881778456</v>
      </c>
      <c r="F35" s="93">
        <f t="shared" si="6"/>
        <v>7722242.5639973525</v>
      </c>
      <c r="G35" s="93">
        <f t="shared" si="6"/>
        <v>7086368.2315315483</v>
      </c>
      <c r="H35" s="40">
        <f t="shared" si="6"/>
        <v>8034174.0540569993</v>
      </c>
      <c r="I35" s="40">
        <f>$I$24*(I37/100)</f>
        <v>7182727.137529999</v>
      </c>
      <c r="J35" s="40">
        <f>$J$24*(J37/100)</f>
        <v>7360223.9274140811</v>
      </c>
      <c r="K35" s="40">
        <f>$K$24*(K37/100)</f>
        <v>6285972.1740748174</v>
      </c>
      <c r="L35" s="40">
        <f>$L$24*(L37/100)</f>
        <v>6161407.0867317328</v>
      </c>
      <c r="M35" s="40">
        <v>5752381.9360000007</v>
      </c>
      <c r="N35" s="40">
        <v>5585200.9165966073</v>
      </c>
      <c r="O35" s="40">
        <v>6239990.0740599995</v>
      </c>
      <c r="P35" s="40">
        <v>6291236.9832199998</v>
      </c>
      <c r="Q35" s="40">
        <v>5657373.3112400016</v>
      </c>
      <c r="R35" s="40">
        <v>5606823.3939600019</v>
      </c>
      <c r="S35" s="40">
        <v>5418625.6680599991</v>
      </c>
      <c r="T35" s="40">
        <v>4328180.5624199994</v>
      </c>
      <c r="U35" s="40">
        <v>3745480.3640300003</v>
      </c>
      <c r="V35" s="40">
        <v>2966134.7928600004</v>
      </c>
      <c r="W35" s="40">
        <v>2558600.3996500005</v>
      </c>
      <c r="X35" s="40">
        <v>2596008.0918799997</v>
      </c>
      <c r="Y35" s="40">
        <v>2618515.9872999992</v>
      </c>
      <c r="Z35" s="40">
        <v>2338778.1223400007</v>
      </c>
      <c r="AA35" s="40">
        <v>2922027</v>
      </c>
      <c r="AB35" s="40">
        <v>2864034.6422900003</v>
      </c>
      <c r="AC35" s="40">
        <v>2991713.5528799999</v>
      </c>
      <c r="AD35" s="40">
        <v>3345003.1438899999</v>
      </c>
      <c r="AE35" s="40">
        <v>3050220.8905193806</v>
      </c>
      <c r="AF35" s="40">
        <v>3099467.3434981583</v>
      </c>
      <c r="AG35" s="40">
        <v>3154952.2068414222</v>
      </c>
      <c r="AH35" s="40">
        <v>3044888.293411924</v>
      </c>
      <c r="AI35" s="40">
        <v>2928784</v>
      </c>
      <c r="AJ35" s="40">
        <v>3104081</v>
      </c>
      <c r="AK35" s="40">
        <v>3192481</v>
      </c>
      <c r="AL35" s="40">
        <v>2936894</v>
      </c>
      <c r="AM35" s="40">
        <v>2563773</v>
      </c>
      <c r="AN35" s="40">
        <v>2434977</v>
      </c>
      <c r="AO35" s="40">
        <v>2395088</v>
      </c>
      <c r="AP35" s="40">
        <v>1864759.49</v>
      </c>
      <c r="AQ35" s="40">
        <v>2146018.46</v>
      </c>
      <c r="AR35" s="40">
        <v>2095009.55</v>
      </c>
      <c r="AS35" s="40">
        <v>2145183.7999999998</v>
      </c>
      <c r="AT35" s="40">
        <v>2133350.0499999998</v>
      </c>
      <c r="AU35" s="40">
        <v>1889933.4299999997</v>
      </c>
      <c r="AV35" s="40">
        <v>1856303</v>
      </c>
      <c r="AW35" s="40">
        <v>1783091</v>
      </c>
      <c r="AX35" s="40">
        <v>1435331</v>
      </c>
      <c r="AY35" s="40">
        <v>1130221</v>
      </c>
      <c r="AZ35" s="40">
        <v>980539</v>
      </c>
      <c r="BA35" s="40">
        <v>972443</v>
      </c>
      <c r="BB35" s="40">
        <v>1048154</v>
      </c>
    </row>
    <row r="36" spans="1:68">
      <c r="A36" s="3" t="s">
        <v>107</v>
      </c>
      <c r="B36" s="160">
        <f t="shared" ref="B36" si="7">B24*(B38/100)</f>
        <v>53.318265078559051</v>
      </c>
      <c r="C36" s="55">
        <f t="shared" ref="C36:H36" si="8">C24*(C38/100)</f>
        <v>18481.326201993346</v>
      </c>
      <c r="D36" s="55">
        <f t="shared" si="8"/>
        <v>91731.314432725325</v>
      </c>
      <c r="E36" s="55">
        <f t="shared" si="8"/>
        <v>-137856.04548311568</v>
      </c>
      <c r="F36" s="55">
        <f t="shared" si="8"/>
        <v>6272.6097899999031</v>
      </c>
      <c r="G36" s="55">
        <f t="shared" si="8"/>
        <v>1003093.2199884841</v>
      </c>
      <c r="H36" s="55">
        <f t="shared" si="8"/>
        <v>422851.26600300003</v>
      </c>
      <c r="I36" s="55">
        <f>$I$24*(I38/100)</f>
        <v>176458.00065000035</v>
      </c>
      <c r="J36" s="55">
        <f>$J$24*(J38/100)</f>
        <v>176594.42130999966</v>
      </c>
      <c r="K36" s="55">
        <f>$K$24*(K38/100)</f>
        <v>250845.82592518238</v>
      </c>
      <c r="L36" s="55">
        <f>$L$24*(L38/100)</f>
        <v>238188.90090063462</v>
      </c>
      <c r="M36" s="55">
        <v>290036.06400000001</v>
      </c>
      <c r="N36" s="55">
        <v>337599.63122588192</v>
      </c>
      <c r="O36" s="55">
        <v>383892.92507000011</v>
      </c>
      <c r="P36" s="55">
        <v>388142.58073000005</v>
      </c>
      <c r="Q36" s="55">
        <v>446598.72013000015</v>
      </c>
      <c r="R36" s="55">
        <v>429811.66859000002</v>
      </c>
      <c r="S36" s="55">
        <v>473392.7030600002</v>
      </c>
      <c r="T36" s="55">
        <v>558728.91326000006</v>
      </c>
      <c r="U36" s="40">
        <v>872622.46798999992</v>
      </c>
      <c r="V36" s="40">
        <v>799528.82073000004</v>
      </c>
      <c r="W36" s="40">
        <v>1507650.3829099999</v>
      </c>
      <c r="X36" s="41">
        <v>1631562.90812</v>
      </c>
      <c r="Y36" s="41">
        <v>2132624.6983600003</v>
      </c>
      <c r="Z36" s="41">
        <v>2283774.8776600002</v>
      </c>
      <c r="AA36" s="41">
        <v>1919349</v>
      </c>
      <c r="AB36" s="41">
        <v>1479396.3577099999</v>
      </c>
      <c r="AC36" s="41">
        <v>1539554.4471200001</v>
      </c>
      <c r="AD36" s="41">
        <v>1407242.8561099998</v>
      </c>
      <c r="AE36" s="41">
        <v>1440984.58464</v>
      </c>
      <c r="AF36" s="41">
        <v>1226881.1804500001</v>
      </c>
      <c r="AG36" s="41">
        <v>1278739.81697</v>
      </c>
      <c r="AH36" s="41">
        <v>1222194.5276500001</v>
      </c>
      <c r="AI36" s="41">
        <v>1046369</v>
      </c>
      <c r="AJ36" s="41">
        <v>1049069</v>
      </c>
      <c r="AK36" s="41">
        <v>1021892</v>
      </c>
      <c r="AL36" s="41">
        <v>1113734</v>
      </c>
      <c r="AM36" s="41">
        <v>1217557</v>
      </c>
      <c r="AN36" s="41">
        <v>1363031</v>
      </c>
      <c r="AO36" s="41">
        <v>1375394</v>
      </c>
      <c r="AP36" s="41">
        <v>1511682.51</v>
      </c>
      <c r="AQ36" s="41">
        <v>1759148.54</v>
      </c>
      <c r="AR36" s="41">
        <v>1943924.45</v>
      </c>
      <c r="AS36" s="41">
        <v>2012342.2</v>
      </c>
      <c r="AT36" s="41">
        <v>1620760.54</v>
      </c>
      <c r="AU36" s="41">
        <v>1819987.6600000001</v>
      </c>
      <c r="AV36" s="41">
        <v>1493013</v>
      </c>
      <c r="AW36" s="41">
        <v>1274970</v>
      </c>
      <c r="AX36" s="41">
        <v>754320</v>
      </c>
      <c r="AY36" s="41">
        <v>846692</v>
      </c>
      <c r="AZ36" s="41">
        <v>862609</v>
      </c>
      <c r="BA36" s="41">
        <v>851256</v>
      </c>
      <c r="BB36" s="41">
        <v>808516</v>
      </c>
    </row>
    <row r="37" spans="1:68">
      <c r="A37" s="3" t="s">
        <v>92</v>
      </c>
      <c r="B37" s="144">
        <f>100-B38</f>
        <v>99.999474241118065</v>
      </c>
      <c r="C37" s="40">
        <f>100-C38</f>
        <v>99.8</v>
      </c>
      <c r="D37" s="40">
        <f>100-D38</f>
        <v>99</v>
      </c>
      <c r="E37" s="40">
        <f t="shared" ref="E37:L37" si="9">100-E38</f>
        <v>101.6</v>
      </c>
      <c r="F37" s="40">
        <f t="shared" si="9"/>
        <v>99.918838099570863</v>
      </c>
      <c r="G37" s="40">
        <f t="shared" si="9"/>
        <v>87.6</v>
      </c>
      <c r="H37" s="40">
        <f t="shared" si="9"/>
        <v>95</v>
      </c>
      <c r="I37" s="40">
        <f t="shared" si="9"/>
        <v>97.602207345830678</v>
      </c>
      <c r="J37" s="40">
        <f t="shared" si="9"/>
        <v>97.656910208803225</v>
      </c>
      <c r="K37" s="40">
        <f t="shared" si="9"/>
        <v>96.162569832521228</v>
      </c>
      <c r="L37" s="40">
        <f t="shared" si="9"/>
        <v>96.278063468991633</v>
      </c>
      <c r="M37" s="40">
        <v>95.2</v>
      </c>
      <c r="N37" s="40">
        <v>94.3</v>
      </c>
      <c r="O37" s="40">
        <v>94.204412651606006</v>
      </c>
      <c r="P37" s="40">
        <v>94.188942595433801</v>
      </c>
      <c r="Q37" s="40">
        <v>92</v>
      </c>
      <c r="R37" s="40">
        <v>93</v>
      </c>
      <c r="S37" s="40">
        <v>92</v>
      </c>
      <c r="T37" s="40">
        <v>89</v>
      </c>
      <c r="U37" s="40">
        <v>81</v>
      </c>
      <c r="V37" s="40">
        <v>79</v>
      </c>
      <c r="W37" s="40">
        <v>63</v>
      </c>
      <c r="X37" s="41">
        <v>61</v>
      </c>
      <c r="Y37" s="41">
        <v>55.113417188492498</v>
      </c>
      <c r="Z37" s="41">
        <v>50.594944446066897</v>
      </c>
      <c r="AA37" s="41">
        <v>60</v>
      </c>
      <c r="AB37" s="41">
        <v>66.023760962273698</v>
      </c>
      <c r="AC37" s="41">
        <v>66.023760962273698</v>
      </c>
      <c r="AD37" s="41">
        <v>70.387836485947901</v>
      </c>
      <c r="AE37" s="41">
        <v>67.915416192601086</v>
      </c>
      <c r="AF37" s="41">
        <v>71.641647138257653</v>
      </c>
      <c r="AG37" s="41">
        <v>71.158578220984964</v>
      </c>
      <c r="AH37" s="41">
        <v>71.357609427748585</v>
      </c>
      <c r="AI37" s="41">
        <v>73.677264749306502</v>
      </c>
      <c r="AJ37" s="41">
        <v>74.740401863645673</v>
      </c>
      <c r="AK37" s="41">
        <v>75.752217471021183</v>
      </c>
      <c r="AL37" s="41">
        <v>72.504658536898475</v>
      </c>
      <c r="AM37" s="41">
        <v>67.800826693253441</v>
      </c>
      <c r="AN37" s="41">
        <v>64.111950264454421</v>
      </c>
      <c r="AO37" s="41">
        <v>63.522064287801925</v>
      </c>
      <c r="AP37" s="41">
        <v>55.228536133598624</v>
      </c>
      <c r="AQ37" s="41">
        <v>54.953308270811462</v>
      </c>
      <c r="AR37" s="41">
        <v>51.870358614426479</v>
      </c>
      <c r="AS37" s="41">
        <v>51.597603959662543</v>
      </c>
      <c r="AT37" s="41">
        <v>56.827043286436584</v>
      </c>
      <c r="AU37" s="41">
        <v>50.942685414368206</v>
      </c>
      <c r="AV37" s="41">
        <v>55.423346139928277</v>
      </c>
      <c r="AW37" s="41">
        <v>58.307895100849848</v>
      </c>
      <c r="AX37" s="41">
        <v>65.55067451388372</v>
      </c>
      <c r="AY37" s="41">
        <v>57.171003478655869</v>
      </c>
      <c r="AZ37" s="41">
        <v>53.199146243275095</v>
      </c>
      <c r="BA37" s="41">
        <v>53.322560356725532</v>
      </c>
      <c r="BB37" s="41">
        <v>56.453435451641923</v>
      </c>
    </row>
    <row r="38" spans="1:68">
      <c r="A38" s="3" t="s">
        <v>93</v>
      </c>
      <c r="B38" s="144">
        <v>5.2575888193683224E-4</v>
      </c>
      <c r="C38" s="40">
        <v>0.2</v>
      </c>
      <c r="D38" s="40">
        <v>1</v>
      </c>
      <c r="E38" s="40">
        <v>-1.6</v>
      </c>
      <c r="F38" s="40">
        <v>8.1161900429135278E-2</v>
      </c>
      <c r="G38" s="40">
        <v>12.4</v>
      </c>
      <c r="H38" s="40">
        <v>5</v>
      </c>
      <c r="I38" s="40">
        <f>0.0239779265416932*100</f>
        <v>2.39779265416932</v>
      </c>
      <c r="J38" s="40">
        <f>0.0234308979119678*100</f>
        <v>2.3430897911967801</v>
      </c>
      <c r="K38" s="40">
        <f>(0.0383743016747877)*100</f>
        <v>3.8374301674787699</v>
      </c>
      <c r="L38" s="40">
        <v>3.7219365310083643</v>
      </c>
      <c r="M38" s="40">
        <v>4.8</v>
      </c>
      <c r="N38" s="40">
        <v>5.7</v>
      </c>
      <c r="O38" s="40">
        <v>5.7955873483940099</v>
      </c>
      <c r="P38" s="40">
        <v>5.8110574045662302</v>
      </c>
      <c r="Q38" s="40">
        <v>8</v>
      </c>
      <c r="R38" s="40">
        <v>7</v>
      </c>
      <c r="S38" s="40">
        <v>8</v>
      </c>
      <c r="T38" s="40">
        <v>11</v>
      </c>
      <c r="U38" s="40">
        <v>19</v>
      </c>
      <c r="V38" s="40">
        <v>21</v>
      </c>
      <c r="W38" s="40">
        <v>37</v>
      </c>
      <c r="X38" s="41">
        <v>39</v>
      </c>
      <c r="Y38" s="41">
        <v>44.886582811507502</v>
      </c>
      <c r="Z38" s="41">
        <v>49.405055553933103</v>
      </c>
      <c r="AA38" s="41">
        <v>40</v>
      </c>
      <c r="AB38" s="41">
        <v>33.976239037726309</v>
      </c>
      <c r="AC38" s="41">
        <v>33.976239037726309</v>
      </c>
      <c r="AD38" s="41">
        <v>29.612163514052085</v>
      </c>
      <c r="AE38" s="41">
        <v>32.084583807398914</v>
      </c>
      <c r="AF38" s="41">
        <v>28.358352861742343</v>
      </c>
      <c r="AG38" s="41">
        <v>28.841421779015036</v>
      </c>
      <c r="AH38" s="41">
        <v>28.642390572251415</v>
      </c>
      <c r="AI38" s="41">
        <v>26.322735250693498</v>
      </c>
      <c r="AJ38" s="41">
        <v>25.259598136354327</v>
      </c>
      <c r="AK38" s="41">
        <v>24.247782528978817</v>
      </c>
      <c r="AL38" s="41">
        <v>27.495341463101525</v>
      </c>
      <c r="AM38" s="41">
        <v>32.199173306746559</v>
      </c>
      <c r="AN38" s="41">
        <v>35.888049735545579</v>
      </c>
      <c r="AO38" s="41">
        <v>36.477935712198075</v>
      </c>
      <c r="AP38" s="41">
        <v>44.771463866401376</v>
      </c>
      <c r="AQ38" s="41">
        <v>45.046691729188538</v>
      </c>
      <c r="AR38" s="41">
        <v>48.129641385573521</v>
      </c>
      <c r="AS38" s="41">
        <v>48.402396040337457</v>
      </c>
      <c r="AT38" s="41">
        <v>43.172956713563416</v>
      </c>
      <c r="AU38" s="41">
        <v>49.057314585631794</v>
      </c>
      <c r="AV38" s="41">
        <v>44.576653860071723</v>
      </c>
      <c r="AW38" s="41">
        <v>41.692104899150152</v>
      </c>
      <c r="AX38" s="41">
        <v>34.44932548611628</v>
      </c>
      <c r="AY38" s="41">
        <v>42.828996521344131</v>
      </c>
      <c r="AZ38" s="41">
        <v>46.800853756724905</v>
      </c>
      <c r="BA38" s="41">
        <v>46.677439643274468</v>
      </c>
      <c r="BB38" s="41">
        <v>43.546564548358077</v>
      </c>
    </row>
    <row r="39" spans="1:68" ht="3.75" customHeight="1">
      <c r="B39" s="131"/>
      <c r="X39" s="2"/>
      <c r="Y39" s="2"/>
      <c r="Z39" s="2"/>
      <c r="AA39" s="2"/>
      <c r="AB39" s="2"/>
      <c r="AC39" s="2"/>
      <c r="AD39" s="2"/>
      <c r="AE39" s="19"/>
      <c r="AF39" s="19"/>
      <c r="AG39" s="19"/>
      <c r="AH39" s="19"/>
      <c r="AI39" s="19" t="s">
        <v>19</v>
      </c>
      <c r="AJ39" s="18" t="s">
        <v>19</v>
      </c>
      <c r="AK39" s="18" t="s">
        <v>19</v>
      </c>
      <c r="AL39" s="18" t="s">
        <v>19</v>
      </c>
      <c r="AM39" s="18" t="s">
        <v>19</v>
      </c>
      <c r="AN39" s="18" t="s">
        <v>19</v>
      </c>
      <c r="AO39" s="18" t="s">
        <v>19</v>
      </c>
      <c r="AP39" s="18" t="s">
        <v>19</v>
      </c>
      <c r="AQ39" s="18" t="s">
        <v>19</v>
      </c>
      <c r="AR39" s="18" t="s">
        <v>19</v>
      </c>
      <c r="AS39" s="18" t="s">
        <v>19</v>
      </c>
      <c r="AT39" s="18" t="s">
        <v>19</v>
      </c>
      <c r="AU39" s="18" t="s">
        <v>19</v>
      </c>
      <c r="AV39" s="18" t="s">
        <v>19</v>
      </c>
      <c r="AW39" s="18" t="s">
        <v>19</v>
      </c>
      <c r="AX39" s="18" t="s">
        <v>19</v>
      </c>
      <c r="AY39" s="18" t="s">
        <v>19</v>
      </c>
      <c r="AZ39" s="18" t="s">
        <v>19</v>
      </c>
      <c r="BA39" s="18" t="s">
        <v>19</v>
      </c>
      <c r="BB39" s="18" t="s">
        <v>19</v>
      </c>
    </row>
    <row r="40" spans="1:68" s="90" customFormat="1" ht="12.75" collapsed="1">
      <c r="A40" s="58" t="s">
        <v>110</v>
      </c>
      <c r="B40" s="143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93"/>
      <c r="BD40" s="93"/>
      <c r="BE40" s="93"/>
      <c r="BF40" s="93"/>
      <c r="BG40" s="93"/>
      <c r="BH40" s="93"/>
      <c r="BI40" s="93"/>
      <c r="BJ40" s="93"/>
      <c r="BK40" s="93"/>
      <c r="BL40" s="94"/>
      <c r="BM40" s="94"/>
      <c r="BN40" s="94"/>
      <c r="BO40" s="94"/>
      <c r="BP40" s="94"/>
    </row>
    <row r="41" spans="1:68">
      <c r="A41" s="3" t="s">
        <v>108</v>
      </c>
      <c r="B41" s="160">
        <f t="shared" ref="B41" si="10">B24*(B43/100)</f>
        <v>8733.7827387833077</v>
      </c>
      <c r="C41" s="55">
        <f t="shared" ref="C41:E41" si="11">C24*(C43/100)</f>
        <v>92406.631009966732</v>
      </c>
      <c r="D41" s="55">
        <f t="shared" si="11"/>
        <v>733850.5154618026</v>
      </c>
      <c r="E41" s="55">
        <f t="shared" si="11"/>
        <v>801062.07034798386</v>
      </c>
      <c r="F41" s="55">
        <f>F24*(F43/100)</f>
        <v>718549.01615766052</v>
      </c>
      <c r="G41" s="55">
        <f>G24*(G43/100)</f>
        <v>1108256.2188582448</v>
      </c>
      <c r="H41" s="40">
        <f>H24*(H43/100)</f>
        <v>1183983.5448084001</v>
      </c>
      <c r="I41" s="40">
        <f>$I$24*(I43/100)</f>
        <v>1398245.1762541998</v>
      </c>
      <c r="J41" s="40">
        <f>$J$24*(J43/100)</f>
        <v>1513703.0700381391</v>
      </c>
      <c r="K41" s="40">
        <f>$K$24*(K43/100)</f>
        <v>1096405.9999999974</v>
      </c>
      <c r="L41" s="40">
        <f>$L$24*(L43/100)</f>
        <v>709028.99862975569</v>
      </c>
      <c r="M41" s="40">
        <v>649559.93499999994</v>
      </c>
      <c r="N41" s="40">
        <v>414596.0383475743</v>
      </c>
      <c r="O41" s="40">
        <v>1028509</v>
      </c>
      <c r="P41" s="40">
        <v>1249281</v>
      </c>
      <c r="Q41" s="40">
        <v>1210532</v>
      </c>
      <c r="R41" s="40">
        <v>1113800</v>
      </c>
      <c r="S41" s="40">
        <v>585184</v>
      </c>
      <c r="T41" s="40">
        <v>661274</v>
      </c>
      <c r="U41" s="40">
        <v>623605</v>
      </c>
      <c r="V41" s="40">
        <v>358614</v>
      </c>
      <c r="W41" s="40">
        <v>686142</v>
      </c>
      <c r="X41" s="40">
        <v>720854</v>
      </c>
      <c r="Y41" s="40">
        <v>731334</v>
      </c>
      <c r="Z41" s="40">
        <v>709222</v>
      </c>
      <c r="AA41" s="40">
        <v>602688</v>
      </c>
      <c r="AB41" s="40">
        <v>589916</v>
      </c>
      <c r="AC41" s="40">
        <v>700276</v>
      </c>
      <c r="AD41" s="40">
        <v>1019165</v>
      </c>
      <c r="AE41" s="40">
        <v>766714</v>
      </c>
      <c r="AF41" s="40">
        <v>710031</v>
      </c>
      <c r="AG41" s="40">
        <v>755601</v>
      </c>
      <c r="AH41" s="40">
        <v>418024</v>
      </c>
      <c r="AI41" s="40">
        <v>698375</v>
      </c>
      <c r="AJ41" s="40">
        <v>1314989</v>
      </c>
      <c r="AK41" s="40">
        <v>1077053</v>
      </c>
      <c r="AL41" s="40">
        <v>1127397</v>
      </c>
      <c r="AM41" s="40">
        <v>1511607</v>
      </c>
      <c r="AN41" s="40">
        <v>1050458</v>
      </c>
      <c r="AO41" s="40">
        <v>1066016</v>
      </c>
      <c r="AP41" s="40">
        <v>1197078</v>
      </c>
      <c r="AQ41" s="40">
        <v>794469</v>
      </c>
      <c r="AR41" s="40">
        <v>874131</v>
      </c>
      <c r="AS41" s="40">
        <v>973955</v>
      </c>
      <c r="AT41" s="40">
        <v>852332</v>
      </c>
      <c r="AU41" s="40">
        <v>996335</v>
      </c>
      <c r="AV41" s="40">
        <v>1030248</v>
      </c>
      <c r="AW41" s="40">
        <v>1098574</v>
      </c>
      <c r="AX41" s="40">
        <v>622576</v>
      </c>
      <c r="AY41" s="40">
        <v>603019</v>
      </c>
      <c r="AZ41" s="40">
        <v>590967</v>
      </c>
      <c r="BA41" s="40">
        <v>479154</v>
      </c>
      <c r="BB41" s="40">
        <v>435337</v>
      </c>
    </row>
    <row r="42" spans="1:68">
      <c r="A42" s="3" t="s">
        <v>109</v>
      </c>
      <c r="B42" s="160">
        <f t="shared" ref="B42" si="12">B24*(B44/100)</f>
        <v>10132467.233617039</v>
      </c>
      <c r="C42" s="55">
        <f t="shared" ref="C42:E42" si="13">C24*(C44/100)</f>
        <v>9148256.469986707</v>
      </c>
      <c r="D42" s="55">
        <f t="shared" si="13"/>
        <v>8439280.9278107304</v>
      </c>
      <c r="E42" s="55">
        <f t="shared" si="13"/>
        <v>7814940.7723467452</v>
      </c>
      <c r="F42" s="55">
        <f>F24*(F44/100)</f>
        <v>7009966.157629692</v>
      </c>
      <c r="G42" s="55">
        <f>G24*(G44/100)</f>
        <v>6981205.2326617884</v>
      </c>
      <c r="H42" s="55">
        <f>H24*(H44/100)</f>
        <v>7273041.7752516</v>
      </c>
      <c r="I42" s="55">
        <f>$I$24*(I44/100)</f>
        <v>5960939.961925799</v>
      </c>
      <c r="J42" s="55">
        <f>$J$24*(J44/100)</f>
        <v>6023115.2786859404</v>
      </c>
      <c r="K42" s="55">
        <f>$K$24*(K44/100)</f>
        <v>5440412.0000000028</v>
      </c>
      <c r="L42" s="55">
        <f>$L$24*(L44/100)</f>
        <v>5690566.9890026124</v>
      </c>
      <c r="M42" s="55">
        <v>5392858.0649999995</v>
      </c>
      <c r="N42" s="55">
        <v>5508204.5094749155</v>
      </c>
      <c r="O42" s="55">
        <v>5595374</v>
      </c>
      <c r="P42" s="55">
        <v>5430098</v>
      </c>
      <c r="Q42" s="55">
        <v>4893440</v>
      </c>
      <c r="R42" s="55">
        <v>4922835</v>
      </c>
      <c r="S42" s="55">
        <v>5306834</v>
      </c>
      <c r="T42" s="55">
        <v>4225635</v>
      </c>
      <c r="U42" s="40">
        <v>3994497</v>
      </c>
      <c r="V42" s="40">
        <v>3407184</v>
      </c>
      <c r="W42" s="40">
        <v>3380109</v>
      </c>
      <c r="X42" s="41">
        <v>3506717</v>
      </c>
      <c r="Y42" s="41">
        <v>4019807</v>
      </c>
      <c r="Z42" s="41">
        <v>3913331</v>
      </c>
      <c r="AA42" s="41">
        <v>4238688</v>
      </c>
      <c r="AB42" s="41">
        <v>3753515</v>
      </c>
      <c r="AC42" s="41">
        <v>3830992</v>
      </c>
      <c r="AD42" s="41">
        <v>3733081</v>
      </c>
      <c r="AE42" s="41">
        <v>3724491</v>
      </c>
      <c r="AF42" s="41">
        <v>3616317</v>
      </c>
      <c r="AG42" s="41">
        <v>3678091</v>
      </c>
      <c r="AH42" s="41">
        <v>3849059</v>
      </c>
      <c r="AI42" s="41">
        <v>3276777</v>
      </c>
      <c r="AJ42" s="41">
        <v>2838162</v>
      </c>
      <c r="AK42" s="41">
        <v>3137319</v>
      </c>
      <c r="AL42" s="41">
        <v>2923231</v>
      </c>
      <c r="AM42" s="41">
        <v>2269724</v>
      </c>
      <c r="AN42" s="41">
        <v>2747550</v>
      </c>
      <c r="AO42" s="41">
        <v>2704466</v>
      </c>
      <c r="AP42" s="41">
        <v>2179364</v>
      </c>
      <c r="AQ42" s="41">
        <v>3110698</v>
      </c>
      <c r="AR42" s="41">
        <v>3164788</v>
      </c>
      <c r="AS42" s="41">
        <v>3183571</v>
      </c>
      <c r="AT42" s="41">
        <v>2901779</v>
      </c>
      <c r="AU42" s="41">
        <v>2713588</v>
      </c>
      <c r="AV42" s="41">
        <v>2319066</v>
      </c>
      <c r="AW42" s="41">
        <v>1959487</v>
      </c>
      <c r="AX42" s="41">
        <v>1840433</v>
      </c>
      <c r="AY42" s="41">
        <v>1616928</v>
      </c>
      <c r="AZ42" s="41">
        <v>1495864</v>
      </c>
      <c r="BA42" s="41">
        <v>1593483</v>
      </c>
      <c r="BB42" s="41">
        <v>1628246</v>
      </c>
    </row>
    <row r="43" spans="1:68">
      <c r="A43" s="3" t="s">
        <v>94</v>
      </c>
      <c r="B43" s="144">
        <v>8.6121779113710314E-2</v>
      </c>
      <c r="C43" s="40">
        <f>100-C44</f>
        <v>1</v>
      </c>
      <c r="D43" s="40">
        <f>100-D44</f>
        <v>8</v>
      </c>
      <c r="E43" s="40">
        <v>9.2973747220520266</v>
      </c>
      <c r="F43" s="40">
        <f>100-F44</f>
        <v>9.2973747220520266</v>
      </c>
      <c r="G43" s="40">
        <f>100-G44</f>
        <v>13.700000000000003</v>
      </c>
      <c r="H43" s="40">
        <v>14</v>
      </c>
      <c r="I43" s="40">
        <v>19</v>
      </c>
      <c r="J43" s="40">
        <f>0.200841124198568*100</f>
        <v>20.084112419856801</v>
      </c>
      <c r="K43" s="40">
        <f>(0.167727784374599)*100</f>
        <v>16.772778437459902</v>
      </c>
      <c r="L43" s="40">
        <v>11.079277504392465</v>
      </c>
      <c r="M43" s="40">
        <v>10.75</v>
      </c>
      <c r="N43" s="40">
        <v>7</v>
      </c>
      <c r="O43" s="40">
        <v>15.527282109300501</v>
      </c>
      <c r="P43" s="40">
        <v>18.703550135424301</v>
      </c>
      <c r="Q43" s="40">
        <v>20</v>
      </c>
      <c r="R43" s="40">
        <v>18</v>
      </c>
      <c r="S43" s="40">
        <v>10</v>
      </c>
      <c r="T43" s="40">
        <v>14</v>
      </c>
      <c r="U43" s="40">
        <v>14</v>
      </c>
      <c r="V43" s="40">
        <v>10</v>
      </c>
      <c r="W43" s="40">
        <v>17</v>
      </c>
      <c r="X43" s="41">
        <v>17</v>
      </c>
      <c r="Y43" s="41">
        <v>15.392807748707099</v>
      </c>
      <c r="Z43" s="41">
        <v>15.342647234115001</v>
      </c>
      <c r="AA43" s="41">
        <v>12</v>
      </c>
      <c r="AB43" s="41">
        <v>13.581797431569701</v>
      </c>
      <c r="AC43" s="41">
        <v>15.454305505655372</v>
      </c>
      <c r="AD43" s="41">
        <v>21.445964708055936</v>
      </c>
      <c r="AE43" s="41">
        <v>17.071454097508351</v>
      </c>
      <c r="AF43" s="41">
        <v>16.411786569180286</v>
      </c>
      <c r="AG43" s="41">
        <v>17.042252822252877</v>
      </c>
      <c r="AH43" s="41">
        <v>9.7964815776960528</v>
      </c>
      <c r="AI43" s="41">
        <v>17.568510587771236</v>
      </c>
      <c r="AJ43" s="41">
        <v>32</v>
      </c>
      <c r="AK43" s="41">
        <v>32</v>
      </c>
      <c r="AL43" s="41">
        <v>28</v>
      </c>
      <c r="AM43" s="41">
        <v>40</v>
      </c>
      <c r="AN43" s="41">
        <v>28</v>
      </c>
      <c r="AO43" s="41">
        <v>28</v>
      </c>
      <c r="AP43" s="41">
        <v>35</v>
      </c>
      <c r="AQ43" s="41">
        <v>20</v>
      </c>
      <c r="AR43" s="41">
        <v>22</v>
      </c>
      <c r="AS43" s="41">
        <v>23</v>
      </c>
      <c r="AT43" s="41">
        <v>23</v>
      </c>
      <c r="AU43" s="41">
        <v>27</v>
      </c>
      <c r="AV43" s="41">
        <v>31</v>
      </c>
      <c r="AW43" s="41">
        <v>36</v>
      </c>
      <c r="AX43" s="41">
        <v>25</v>
      </c>
      <c r="AY43" s="41">
        <v>27</v>
      </c>
      <c r="AZ43" s="41">
        <v>28</v>
      </c>
      <c r="BA43" s="41">
        <v>23</v>
      </c>
      <c r="BB43" s="41">
        <v>21</v>
      </c>
    </row>
    <row r="44" spans="1:68" ht="14.25" thickBot="1">
      <c r="A44" s="3" t="s">
        <v>95</v>
      </c>
      <c r="B44" s="149">
        <f>100-B43</f>
        <v>99.913878220886289</v>
      </c>
      <c r="C44" s="40">
        <v>99</v>
      </c>
      <c r="D44" s="40">
        <v>92</v>
      </c>
      <c r="E44" s="40">
        <v>90.702625277947973</v>
      </c>
      <c r="F44" s="40">
        <v>90.702625277947973</v>
      </c>
      <c r="G44" s="40">
        <v>86.3</v>
      </c>
      <c r="H44" s="40">
        <v>86</v>
      </c>
      <c r="I44" s="40">
        <v>81</v>
      </c>
      <c r="J44" s="40">
        <f>0.799158875801432*100</f>
        <v>79.915887580143192</v>
      </c>
      <c r="K44" s="40">
        <f>100-K43</f>
        <v>83.227221562540095</v>
      </c>
      <c r="L44" s="40">
        <f>100-L43</f>
        <v>88.920722495607535</v>
      </c>
      <c r="M44" s="40">
        <v>89.25</v>
      </c>
      <c r="N44" s="40">
        <v>93</v>
      </c>
      <c r="O44" s="40">
        <v>84.472717890699499</v>
      </c>
      <c r="P44" s="40">
        <v>81.296449864575706</v>
      </c>
      <c r="Q44" s="40">
        <v>80</v>
      </c>
      <c r="R44" s="40">
        <v>82</v>
      </c>
      <c r="S44" s="40">
        <v>90</v>
      </c>
      <c r="T44" s="40">
        <v>86</v>
      </c>
      <c r="U44" s="40">
        <v>86</v>
      </c>
      <c r="V44" s="40">
        <v>90</v>
      </c>
      <c r="W44" s="40">
        <v>83</v>
      </c>
      <c r="X44" s="41">
        <v>83</v>
      </c>
      <c r="Y44" s="41">
        <v>84.607192251292901</v>
      </c>
      <c r="Z44" s="41">
        <v>84.657352765884994</v>
      </c>
      <c r="AA44" s="41">
        <v>88</v>
      </c>
      <c r="AB44" s="41">
        <v>86.418202568430303</v>
      </c>
      <c r="AC44" s="41">
        <v>84.54569449434463</v>
      </c>
      <c r="AD44" s="41">
        <v>78.554035291944061</v>
      </c>
      <c r="AE44" s="41">
        <v>82.928545902491649</v>
      </c>
      <c r="AF44" s="41">
        <v>83.588213430819707</v>
      </c>
      <c r="AG44" s="41">
        <v>82.957747177747123</v>
      </c>
      <c r="AH44" s="41">
        <v>90.203518422303944</v>
      </c>
      <c r="AI44" s="41">
        <v>82.431489412228757</v>
      </c>
      <c r="AJ44" s="41">
        <v>68</v>
      </c>
      <c r="AK44" s="41">
        <v>68</v>
      </c>
      <c r="AL44" s="41">
        <v>72</v>
      </c>
      <c r="AM44" s="41">
        <v>60</v>
      </c>
      <c r="AN44" s="41">
        <v>72</v>
      </c>
      <c r="AO44" s="41">
        <v>72</v>
      </c>
      <c r="AP44" s="41">
        <v>65</v>
      </c>
      <c r="AQ44" s="41">
        <v>80</v>
      </c>
      <c r="AR44" s="41">
        <v>78</v>
      </c>
      <c r="AS44" s="41">
        <v>77</v>
      </c>
      <c r="AT44" s="41">
        <v>77</v>
      </c>
      <c r="AU44" s="41">
        <v>73</v>
      </c>
      <c r="AV44" s="41">
        <v>69</v>
      </c>
      <c r="AW44" s="41">
        <v>64</v>
      </c>
      <c r="AX44" s="41">
        <v>75</v>
      </c>
      <c r="AY44" s="41">
        <v>73</v>
      </c>
      <c r="AZ44" s="41">
        <v>72</v>
      </c>
      <c r="BA44" s="41">
        <v>77</v>
      </c>
      <c r="BB44" s="41">
        <v>79</v>
      </c>
    </row>
    <row r="45" spans="1:68" customFormat="1" ht="5.25" customHeight="1" thickBo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</row>
    <row r="46" spans="1:68">
      <c r="X46" s="2"/>
      <c r="Y46" s="2"/>
      <c r="Z46" s="2"/>
      <c r="AA46" s="2"/>
      <c r="AX46" s="1"/>
      <c r="AY46" s="1"/>
      <c r="AZ46" s="1"/>
    </row>
    <row r="47" spans="1:68">
      <c r="X47" s="2"/>
      <c r="Y47" s="2"/>
      <c r="Z47" s="2"/>
      <c r="AA47" s="2"/>
      <c r="AX47" s="1"/>
      <c r="AY47" s="1"/>
    </row>
    <row r="48" spans="1:68">
      <c r="X48" s="2"/>
      <c r="Y48" s="2"/>
      <c r="Z48" s="2"/>
      <c r="AX48" s="1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03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28" width="14.28515625" style="1"/>
    <col min="29" max="67" width="14.28515625" style="13"/>
    <col min="68" max="72" width="14.28515625" style="1"/>
    <col min="73" max="16384" width="14.28515625" style="2"/>
  </cols>
  <sheetData>
    <row r="1" spans="1:7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7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7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AL4" s="15"/>
    </row>
    <row r="5" spans="1:7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2" ht="15" customHeight="1" thickBo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</row>
    <row r="7" spans="1:72" s="87" customFormat="1" ht="15.75" customHeight="1">
      <c r="A7" s="45" t="s">
        <v>111</v>
      </c>
      <c r="B7" s="157" t="s">
        <v>393</v>
      </c>
      <c r="C7" s="52" t="s">
        <v>371</v>
      </c>
      <c r="D7" s="52" t="s">
        <v>372</v>
      </c>
      <c r="E7" s="52" t="s">
        <v>369</v>
      </c>
      <c r="F7" s="52" t="s">
        <v>365</v>
      </c>
      <c r="G7" s="52" t="s">
        <v>363</v>
      </c>
      <c r="H7" s="52" t="s">
        <v>359</v>
      </c>
      <c r="I7" s="52" t="s">
        <v>360</v>
      </c>
      <c r="J7" s="52" t="s">
        <v>352</v>
      </c>
      <c r="K7" s="52" t="s">
        <v>346</v>
      </c>
      <c r="L7" s="52" t="s">
        <v>341</v>
      </c>
      <c r="M7" s="52" t="s">
        <v>333</v>
      </c>
      <c r="N7" s="52" t="s">
        <v>334</v>
      </c>
      <c r="O7" s="52" t="s">
        <v>332</v>
      </c>
      <c r="P7" s="52" t="s">
        <v>327</v>
      </c>
      <c r="Q7" s="52" t="s">
        <v>313</v>
      </c>
      <c r="R7" s="52" t="s">
        <v>288</v>
      </c>
      <c r="S7" s="52" t="s">
        <v>287</v>
      </c>
      <c r="T7" s="52" t="s">
        <v>284</v>
      </c>
      <c r="U7" s="52" t="s">
        <v>280</v>
      </c>
      <c r="V7" s="52" t="s">
        <v>276</v>
      </c>
      <c r="W7" s="52" t="s">
        <v>269</v>
      </c>
      <c r="X7" s="52" t="s">
        <v>270</v>
      </c>
      <c r="Y7" s="52" t="s">
        <v>267</v>
      </c>
      <c r="Z7" s="52" t="s">
        <v>265</v>
      </c>
      <c r="AA7" s="52" t="s">
        <v>262</v>
      </c>
      <c r="AB7" s="52">
        <v>2021</v>
      </c>
      <c r="AC7" s="52" t="s">
        <v>261</v>
      </c>
      <c r="AD7" s="52" t="s">
        <v>256</v>
      </c>
      <c r="AE7" s="52" t="s">
        <v>240</v>
      </c>
      <c r="AF7" s="52" t="s">
        <v>237</v>
      </c>
      <c r="AG7" s="52">
        <v>2020</v>
      </c>
      <c r="AH7" s="52" t="s">
        <v>218</v>
      </c>
      <c r="AI7" s="52" t="s">
        <v>213</v>
      </c>
      <c r="AJ7" s="52" t="s">
        <v>209</v>
      </c>
      <c r="AK7" s="52" t="s">
        <v>201</v>
      </c>
      <c r="AL7" s="52">
        <v>2019</v>
      </c>
      <c r="AM7" s="52" t="s">
        <v>197</v>
      </c>
      <c r="AN7" s="52" t="s">
        <v>187</v>
      </c>
      <c r="AO7" s="52" t="s">
        <v>80</v>
      </c>
      <c r="AP7" s="52" t="s">
        <v>71</v>
      </c>
      <c r="AQ7" s="52">
        <v>2018</v>
      </c>
      <c r="AR7" s="52" t="s">
        <v>69</v>
      </c>
      <c r="AS7" s="52" t="s">
        <v>68</v>
      </c>
      <c r="AT7" s="52" t="s">
        <v>66</v>
      </c>
      <c r="AU7" s="52" t="s">
        <v>64</v>
      </c>
      <c r="AV7" s="52">
        <v>2017</v>
      </c>
      <c r="AW7" s="52" t="s">
        <v>63</v>
      </c>
      <c r="AX7" s="52" t="s">
        <v>62</v>
      </c>
      <c r="AY7" s="52" t="s">
        <v>61</v>
      </c>
      <c r="AZ7" s="52" t="s">
        <v>48</v>
      </c>
      <c r="BA7" s="52">
        <v>2016</v>
      </c>
      <c r="BB7" s="52" t="s">
        <v>1</v>
      </c>
      <c r="BC7" s="52" t="s">
        <v>2</v>
      </c>
      <c r="BD7" s="52" t="s">
        <v>3</v>
      </c>
      <c r="BE7" s="52" t="s">
        <v>4</v>
      </c>
      <c r="BF7" s="52">
        <v>2015</v>
      </c>
      <c r="BG7" s="36" t="s">
        <v>5</v>
      </c>
      <c r="BH7" s="36" t="s">
        <v>6</v>
      </c>
      <c r="BI7" s="36" t="s">
        <v>7</v>
      </c>
      <c r="BJ7" s="36" t="s">
        <v>8</v>
      </c>
      <c r="BK7" s="36">
        <v>2014</v>
      </c>
      <c r="BL7" s="36" t="s">
        <v>9</v>
      </c>
      <c r="BM7" s="36" t="s">
        <v>10</v>
      </c>
      <c r="BN7" s="36" t="s">
        <v>11</v>
      </c>
      <c r="BO7" s="36" t="s">
        <v>12</v>
      </c>
      <c r="BP7" s="36">
        <v>2013</v>
      </c>
      <c r="BQ7" s="36" t="s">
        <v>13</v>
      </c>
      <c r="BR7" s="36" t="s">
        <v>14</v>
      </c>
      <c r="BS7" s="36" t="s">
        <v>15</v>
      </c>
      <c r="BT7" s="36" t="s">
        <v>16</v>
      </c>
    </row>
    <row r="8" spans="1:72" s="1" customFormat="1" ht="3.75" customHeight="1">
      <c r="A8" s="11"/>
      <c r="B8" s="16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</row>
    <row r="9" spans="1:72">
      <c r="A9" s="78" t="s">
        <v>49</v>
      </c>
      <c r="B9" s="162">
        <v>1618577</v>
      </c>
      <c r="C9" s="115">
        <v>8012685</v>
      </c>
      <c r="D9" s="115">
        <v>2448647</v>
      </c>
      <c r="E9" s="115">
        <v>1706651</v>
      </c>
      <c r="F9" s="115">
        <v>1873205</v>
      </c>
      <c r="G9" s="115">
        <v>1984182</v>
      </c>
      <c r="H9" s="115">
        <v>7559970</v>
      </c>
      <c r="I9" s="115">
        <v>1835134</v>
      </c>
      <c r="J9" s="115">
        <v>1939718</v>
      </c>
      <c r="K9" s="115">
        <v>2058704</v>
      </c>
      <c r="L9" s="115">
        <v>1726414</v>
      </c>
      <c r="M9" s="115">
        <v>7242929</v>
      </c>
      <c r="N9" s="115">
        <v>2566372</v>
      </c>
      <c r="O9" s="79">
        <v>1674711</v>
      </c>
      <c r="P9" s="79">
        <v>1623507</v>
      </c>
      <c r="Q9" s="79">
        <v>1378339</v>
      </c>
      <c r="R9" s="79">
        <v>6817013</v>
      </c>
      <c r="S9" s="79">
        <v>1859617</v>
      </c>
      <c r="T9" s="79">
        <v>1567263</v>
      </c>
      <c r="U9" s="79">
        <v>1586666</v>
      </c>
      <c r="V9" s="79">
        <v>1803467</v>
      </c>
      <c r="W9" s="79">
        <v>6086693</v>
      </c>
      <c r="X9" s="79">
        <v>1551455</v>
      </c>
      <c r="Y9" s="79">
        <v>1649079</v>
      </c>
      <c r="Z9" s="79">
        <v>1513018</v>
      </c>
      <c r="AA9" s="79">
        <v>1373141</v>
      </c>
      <c r="AB9" s="79">
        <v>4642887</v>
      </c>
      <c r="AC9" s="80">
        <v>1247719</v>
      </c>
      <c r="AD9" s="80">
        <v>1332201</v>
      </c>
      <c r="AE9" s="80">
        <v>979568</v>
      </c>
      <c r="AF9" s="80">
        <v>1083399</v>
      </c>
      <c r="AG9" s="80">
        <v>4065225</v>
      </c>
      <c r="AH9" s="80">
        <v>1273698</v>
      </c>
      <c r="AI9" s="80">
        <v>1138116</v>
      </c>
      <c r="AJ9" s="80">
        <v>827424</v>
      </c>
      <c r="AK9" s="80">
        <v>825987</v>
      </c>
      <c r="AL9" s="80">
        <v>3731066</v>
      </c>
      <c r="AM9" s="80">
        <v>1261554</v>
      </c>
      <c r="AN9" s="80">
        <v>928677</v>
      </c>
      <c r="AO9" s="80">
        <v>708863</v>
      </c>
      <c r="AP9" s="80">
        <v>831972</v>
      </c>
      <c r="AQ9" s="80">
        <v>3792959</v>
      </c>
      <c r="AR9" s="80">
        <v>1221387</v>
      </c>
      <c r="AS9" s="80">
        <v>970323</v>
      </c>
      <c r="AT9" s="80">
        <v>668720</v>
      </c>
      <c r="AU9" s="80">
        <v>932529</v>
      </c>
      <c r="AV9" s="80">
        <v>3130157</v>
      </c>
      <c r="AW9" s="80">
        <v>941067</v>
      </c>
      <c r="AX9" s="80">
        <v>766663</v>
      </c>
      <c r="AY9" s="80">
        <v>754538</v>
      </c>
      <c r="AZ9" s="80">
        <v>667889</v>
      </c>
      <c r="BA9" s="80">
        <v>2837663</v>
      </c>
      <c r="BB9" s="80">
        <v>844089</v>
      </c>
      <c r="BC9" s="80">
        <v>840996</v>
      </c>
      <c r="BD9" s="80">
        <v>680534</v>
      </c>
      <c r="BE9" s="80">
        <v>472044</v>
      </c>
      <c r="BF9" s="80">
        <v>2398740</v>
      </c>
      <c r="BG9" s="80">
        <v>738270</v>
      </c>
      <c r="BH9" s="80">
        <v>608121</v>
      </c>
      <c r="BI9" s="80">
        <v>529856</v>
      </c>
      <c r="BJ9" s="80">
        <v>522493</v>
      </c>
      <c r="BK9" s="80">
        <v>2047162</v>
      </c>
      <c r="BL9" s="80">
        <v>459194</v>
      </c>
      <c r="BM9" s="80">
        <v>444445</v>
      </c>
      <c r="BN9" s="80">
        <v>631759</v>
      </c>
      <c r="BO9" s="80">
        <v>511764</v>
      </c>
      <c r="BP9" s="80">
        <v>1708566</v>
      </c>
      <c r="BQ9" s="80">
        <v>420289</v>
      </c>
      <c r="BR9" s="80">
        <v>416351</v>
      </c>
      <c r="BS9" s="80">
        <v>564054</v>
      </c>
      <c r="BT9" s="80">
        <v>307872</v>
      </c>
    </row>
    <row r="10" spans="1:72">
      <c r="A10" s="3" t="s">
        <v>50</v>
      </c>
      <c r="B10" s="163">
        <v>-90583</v>
      </c>
      <c r="C10" s="116">
        <v>-580920</v>
      </c>
      <c r="D10" s="116">
        <v>-204989</v>
      </c>
      <c r="E10" s="116">
        <v>-114349</v>
      </c>
      <c r="F10" s="116">
        <v>-134561</v>
      </c>
      <c r="G10" s="116">
        <v>-127021</v>
      </c>
      <c r="H10" s="116">
        <v>-397936</v>
      </c>
      <c r="I10" s="116">
        <v>-97559</v>
      </c>
      <c r="J10" s="116">
        <v>-117380</v>
      </c>
      <c r="K10" s="116">
        <v>-100292</v>
      </c>
      <c r="L10" s="116">
        <v>-82705</v>
      </c>
      <c r="M10" s="116">
        <v>-351191</v>
      </c>
      <c r="N10" s="116">
        <v>-144611</v>
      </c>
      <c r="O10" s="40">
        <v>-82310</v>
      </c>
      <c r="P10" s="40">
        <v>-88518</v>
      </c>
      <c r="Q10" s="40">
        <v>-35752</v>
      </c>
      <c r="R10" s="40">
        <v>-189447</v>
      </c>
      <c r="S10" s="40">
        <v>-45399</v>
      </c>
      <c r="T10" s="40">
        <v>-33169</v>
      </c>
      <c r="U10" s="40">
        <v>-4871</v>
      </c>
      <c r="V10" s="40">
        <v>-106008</v>
      </c>
      <c r="W10" s="40">
        <v>-366740</v>
      </c>
      <c r="X10" s="40">
        <v>-68819</v>
      </c>
      <c r="Y10" s="40">
        <v>-117346</v>
      </c>
      <c r="Z10" s="40">
        <v>-95213</v>
      </c>
      <c r="AA10" s="40">
        <v>-85362</v>
      </c>
      <c r="AB10" s="40">
        <v>-337804</v>
      </c>
      <c r="AC10" s="63">
        <v>-94363</v>
      </c>
      <c r="AD10" s="63">
        <v>-121222</v>
      </c>
      <c r="AE10" s="63">
        <v>-59840</v>
      </c>
      <c r="AF10" s="63">
        <v>-62379</v>
      </c>
      <c r="AG10" s="63">
        <v>-371365</v>
      </c>
      <c r="AH10" s="63">
        <v>-127426</v>
      </c>
      <c r="AI10" s="63">
        <v>-108922</v>
      </c>
      <c r="AJ10" s="63">
        <v>-60759</v>
      </c>
      <c r="AK10" s="63">
        <v>-74258</v>
      </c>
      <c r="AL10" s="63">
        <v>-370704</v>
      </c>
      <c r="AM10" s="63">
        <v>-137863</v>
      </c>
      <c r="AN10" s="63">
        <v>-87899</v>
      </c>
      <c r="AO10" s="63">
        <v>-70154</v>
      </c>
      <c r="AP10" s="63">
        <v>-74788</v>
      </c>
      <c r="AQ10" s="63">
        <v>-357178</v>
      </c>
      <c r="AR10" s="63">
        <v>-107045</v>
      </c>
      <c r="AS10" s="63">
        <v>-75256</v>
      </c>
      <c r="AT10" s="63">
        <v>-54695</v>
      </c>
      <c r="AU10" s="63">
        <v>-120182</v>
      </c>
      <c r="AV10" s="63">
        <v>-127276</v>
      </c>
      <c r="AW10" s="63">
        <v>-40995</v>
      </c>
      <c r="AX10" s="63">
        <v>-29739</v>
      </c>
      <c r="AY10" s="63">
        <v>-30091</v>
      </c>
      <c r="AZ10" s="63">
        <v>-26451</v>
      </c>
      <c r="BA10" s="63">
        <v>-110245</v>
      </c>
      <c r="BB10" s="63">
        <v>-30604</v>
      </c>
      <c r="BC10" s="63">
        <v>-38939</v>
      </c>
      <c r="BD10" s="63">
        <v>-19778</v>
      </c>
      <c r="BE10" s="63">
        <v>-20924</v>
      </c>
      <c r="BF10" s="63">
        <v>-104758</v>
      </c>
      <c r="BG10" s="63">
        <v>-41416</v>
      </c>
      <c r="BH10" s="63">
        <v>-23134</v>
      </c>
      <c r="BI10" s="63">
        <v>-22349</v>
      </c>
      <c r="BJ10" s="63">
        <v>-17859</v>
      </c>
      <c r="BK10" s="63">
        <v>-75985</v>
      </c>
      <c r="BL10" s="63">
        <v>-21071</v>
      </c>
      <c r="BM10" s="63">
        <v>-19633</v>
      </c>
      <c r="BN10" s="63">
        <v>-17265</v>
      </c>
      <c r="BO10" s="63">
        <v>-18016</v>
      </c>
      <c r="BP10" s="63">
        <v>-72611</v>
      </c>
      <c r="BQ10" s="63">
        <v>-16476</v>
      </c>
      <c r="BR10" s="63">
        <v>-21435</v>
      </c>
      <c r="BS10" s="63">
        <v>-17141</v>
      </c>
      <c r="BT10" s="63">
        <v>-17559</v>
      </c>
    </row>
    <row r="11" spans="1:72" s="1" customFormat="1" ht="3.75" customHeight="1">
      <c r="A11" s="76"/>
      <c r="B11" s="164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</row>
    <row r="12" spans="1:72">
      <c r="A12" s="78" t="s">
        <v>51</v>
      </c>
      <c r="B12" s="162">
        <f>B10+B9</f>
        <v>1527994</v>
      </c>
      <c r="C12" s="115">
        <f>C10+C9</f>
        <v>7431765</v>
      </c>
      <c r="D12" s="115">
        <f>D10+D9</f>
        <v>2243658</v>
      </c>
      <c r="E12" s="115">
        <v>1592302</v>
      </c>
      <c r="F12" s="115">
        <v>1738644</v>
      </c>
      <c r="G12" s="115">
        <v>1857161</v>
      </c>
      <c r="H12" s="115">
        <f t="shared" ref="H12:O12" si="0">H9+H10</f>
        <v>7162034</v>
      </c>
      <c r="I12" s="115">
        <f>I9+I10</f>
        <v>1737575</v>
      </c>
      <c r="J12" s="115">
        <v>1822338</v>
      </c>
      <c r="K12" s="115">
        <f t="shared" si="0"/>
        <v>1958412</v>
      </c>
      <c r="L12" s="115">
        <f t="shared" si="0"/>
        <v>1643709</v>
      </c>
      <c r="M12" s="115">
        <f t="shared" si="0"/>
        <v>6891738</v>
      </c>
      <c r="N12" s="115">
        <f t="shared" si="0"/>
        <v>2421761</v>
      </c>
      <c r="O12" s="79">
        <f t="shared" si="0"/>
        <v>1592401</v>
      </c>
      <c r="P12" s="79">
        <v>1534989</v>
      </c>
      <c r="Q12" s="79">
        <v>1342587</v>
      </c>
      <c r="R12" s="79">
        <v>6627566</v>
      </c>
      <c r="S12" s="79">
        <v>1814218</v>
      </c>
      <c r="T12" s="79">
        <v>1534094</v>
      </c>
      <c r="U12" s="79">
        <v>1581795</v>
      </c>
      <c r="V12" s="79">
        <v>1697459</v>
      </c>
      <c r="W12" s="79">
        <v>5719953</v>
      </c>
      <c r="X12" s="79">
        <v>1482636</v>
      </c>
      <c r="Y12" s="79">
        <v>1531733</v>
      </c>
      <c r="Z12" s="79">
        <v>1417805</v>
      </c>
      <c r="AA12" s="79">
        <v>1287779</v>
      </c>
      <c r="AB12" s="79">
        <v>4305083</v>
      </c>
      <c r="AC12" s="80">
        <v>1153356</v>
      </c>
      <c r="AD12" s="80">
        <v>1210979</v>
      </c>
      <c r="AE12" s="80">
        <v>919728</v>
      </c>
      <c r="AF12" s="80">
        <v>1021020</v>
      </c>
      <c r="AG12" s="80">
        <v>3693860</v>
      </c>
      <c r="AH12" s="80">
        <v>1146272</v>
      </c>
      <c r="AI12" s="80">
        <v>1029194</v>
      </c>
      <c r="AJ12" s="80">
        <v>766665</v>
      </c>
      <c r="AK12" s="80">
        <v>751729</v>
      </c>
      <c r="AL12" s="80">
        <v>3360362</v>
      </c>
      <c r="AM12" s="80">
        <v>1123691</v>
      </c>
      <c r="AN12" s="80">
        <v>840778</v>
      </c>
      <c r="AO12" s="80">
        <v>638709</v>
      </c>
      <c r="AP12" s="80">
        <v>757184</v>
      </c>
      <c r="AQ12" s="80">
        <v>3435781</v>
      </c>
      <c r="AR12" s="80">
        <v>1114342</v>
      </c>
      <c r="AS12" s="80">
        <v>895067</v>
      </c>
      <c r="AT12" s="80">
        <v>614025</v>
      </c>
      <c r="AU12" s="80">
        <v>812347</v>
      </c>
      <c r="AV12" s="80">
        <v>3002881</v>
      </c>
      <c r="AW12" s="80">
        <v>900072</v>
      </c>
      <c r="AX12" s="80">
        <v>736924</v>
      </c>
      <c r="AY12" s="80">
        <v>724447</v>
      </c>
      <c r="AZ12" s="80">
        <v>641438</v>
      </c>
      <c r="BA12" s="80">
        <v>2727418</v>
      </c>
      <c r="BB12" s="80">
        <v>813485</v>
      </c>
      <c r="BC12" s="80">
        <v>802057</v>
      </c>
      <c r="BD12" s="80">
        <v>660756</v>
      </c>
      <c r="BE12" s="80">
        <v>451120</v>
      </c>
      <c r="BF12" s="80">
        <v>2293982</v>
      </c>
      <c r="BG12" s="80">
        <v>696854</v>
      </c>
      <c r="BH12" s="80">
        <v>584987</v>
      </c>
      <c r="BI12" s="80">
        <v>507507</v>
      </c>
      <c r="BJ12" s="80">
        <v>504634</v>
      </c>
      <c r="BK12" s="80">
        <v>1971177</v>
      </c>
      <c r="BL12" s="80">
        <v>438123</v>
      </c>
      <c r="BM12" s="80">
        <v>424812</v>
      </c>
      <c r="BN12" s="80">
        <v>614494</v>
      </c>
      <c r="BO12" s="80">
        <v>493748</v>
      </c>
      <c r="BP12" s="80">
        <v>1635955</v>
      </c>
      <c r="BQ12" s="80">
        <v>403813</v>
      </c>
      <c r="BR12" s="80">
        <v>394916</v>
      </c>
      <c r="BS12" s="80">
        <v>546913</v>
      </c>
      <c r="BT12" s="80">
        <v>290313</v>
      </c>
    </row>
    <row r="13" spans="1:72" s="1" customFormat="1" ht="3.75" customHeight="1">
      <c r="A13" s="76"/>
      <c r="B13" s="164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</row>
    <row r="14" spans="1:72">
      <c r="A14" s="10" t="s">
        <v>52</v>
      </c>
      <c r="B14" s="163">
        <v>-1211391</v>
      </c>
      <c r="C14" s="116">
        <v>-5483369</v>
      </c>
      <c r="D14" s="116">
        <v>-1722068</v>
      </c>
      <c r="E14" s="116">
        <v>-1129859</v>
      </c>
      <c r="F14" s="116">
        <v>-1206833</v>
      </c>
      <c r="G14" s="116">
        <v>-1424609</v>
      </c>
      <c r="H14" s="116">
        <v>-5376732</v>
      </c>
      <c r="I14" s="116">
        <v>-1460596</v>
      </c>
      <c r="J14" s="116">
        <v>-1394031</v>
      </c>
      <c r="K14" s="118">
        <v>-1390566</v>
      </c>
      <c r="L14" s="118">
        <v>-1131539</v>
      </c>
      <c r="M14" s="118">
        <v>-5216291</v>
      </c>
      <c r="N14" s="118">
        <v>-2079244</v>
      </c>
      <c r="O14" s="54">
        <v>-1252450</v>
      </c>
      <c r="P14" s="54">
        <v>-1052999</v>
      </c>
      <c r="Q14" s="54">
        <v>-831598</v>
      </c>
      <c r="R14" s="54">
        <v>-4589655</v>
      </c>
      <c r="S14" s="54">
        <v>-1357033</v>
      </c>
      <c r="T14" s="54">
        <v>-1067981</v>
      </c>
      <c r="U14" s="54">
        <v>-1048244</v>
      </c>
      <c r="V14" s="54">
        <v>-1116397</v>
      </c>
      <c r="W14" s="54">
        <v>-3299689</v>
      </c>
      <c r="X14" s="54">
        <v>-885335</v>
      </c>
      <c r="Y14" s="54">
        <v>-828676</v>
      </c>
      <c r="Z14" s="54">
        <v>-789024</v>
      </c>
      <c r="AA14" s="54">
        <v>-796654</v>
      </c>
      <c r="AB14" s="54">
        <v>-2750835</v>
      </c>
      <c r="AC14" s="71">
        <v>-711923</v>
      </c>
      <c r="AD14" s="71">
        <v>-749052</v>
      </c>
      <c r="AE14" s="71">
        <v>-588631</v>
      </c>
      <c r="AF14" s="71">
        <v>-701229</v>
      </c>
      <c r="AG14" s="71">
        <v>-2516996</v>
      </c>
      <c r="AH14" s="71">
        <v>-762475</v>
      </c>
      <c r="AI14" s="71">
        <v>-663480</v>
      </c>
      <c r="AJ14" s="71">
        <v>-538010</v>
      </c>
      <c r="AK14" s="71">
        <v>-553031</v>
      </c>
      <c r="AL14" s="71">
        <v>-2488932</v>
      </c>
      <c r="AM14" s="71">
        <v>-916448</v>
      </c>
      <c r="AN14" s="71">
        <v>-619815</v>
      </c>
      <c r="AO14" s="71">
        <v>-452516</v>
      </c>
      <c r="AP14" s="71">
        <v>-500153</v>
      </c>
      <c r="AQ14" s="71">
        <v>-2336458</v>
      </c>
      <c r="AR14" s="71">
        <v>-799472</v>
      </c>
      <c r="AS14" s="71">
        <v>-549944</v>
      </c>
      <c r="AT14" s="71">
        <v>-450045</v>
      </c>
      <c r="AU14" s="71">
        <v>-536997</v>
      </c>
      <c r="AV14" s="71">
        <v>-2174033</v>
      </c>
      <c r="AW14" s="71">
        <v>-671703</v>
      </c>
      <c r="AX14" s="71">
        <v>-540470</v>
      </c>
      <c r="AY14" s="71">
        <v>-510431</v>
      </c>
      <c r="AZ14" s="71">
        <v>-451429</v>
      </c>
      <c r="BA14" s="71">
        <v>-1947046</v>
      </c>
      <c r="BB14" s="71">
        <v>-587855</v>
      </c>
      <c r="BC14" s="71">
        <v>-569472</v>
      </c>
      <c r="BD14" s="71">
        <v>-457166</v>
      </c>
      <c r="BE14" s="71">
        <v>-332553</v>
      </c>
      <c r="BF14" s="71">
        <v>-1643056</v>
      </c>
      <c r="BG14" s="71">
        <v>-538930</v>
      </c>
      <c r="BH14" s="71">
        <v>-406544</v>
      </c>
      <c r="BI14" s="71">
        <v>-344691</v>
      </c>
      <c r="BJ14" s="71">
        <v>-352891</v>
      </c>
      <c r="BK14" s="71">
        <v>-1440705</v>
      </c>
      <c r="BL14" s="71">
        <v>-318986</v>
      </c>
      <c r="BM14" s="71">
        <v>-317090</v>
      </c>
      <c r="BN14" s="71">
        <v>-432900</v>
      </c>
      <c r="BO14" s="71">
        <v>-371729</v>
      </c>
      <c r="BP14" s="71">
        <v>-1233695</v>
      </c>
      <c r="BQ14" s="71">
        <v>-315598</v>
      </c>
      <c r="BR14" s="71">
        <v>-312882</v>
      </c>
      <c r="BS14" s="71">
        <v>-387046</v>
      </c>
      <c r="BT14" s="71">
        <v>-218169</v>
      </c>
    </row>
    <row r="15" spans="1:72" s="1" customFormat="1" ht="3.75" customHeight="1">
      <c r="A15" s="76"/>
      <c r="B15" s="161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</row>
    <row r="16" spans="1:72">
      <c r="A16" s="78" t="s">
        <v>53</v>
      </c>
      <c r="B16" s="162">
        <f>B14+B12</f>
        <v>316603</v>
      </c>
      <c r="C16" s="115">
        <f>C14+C12</f>
        <v>1948396</v>
      </c>
      <c r="D16" s="115">
        <f>D14+D12</f>
        <v>521590</v>
      </c>
      <c r="E16" s="115">
        <v>462443</v>
      </c>
      <c r="F16" s="115">
        <v>531811</v>
      </c>
      <c r="G16" s="115">
        <v>432552</v>
      </c>
      <c r="H16" s="115">
        <f>H12+H14</f>
        <v>1785302</v>
      </c>
      <c r="I16" s="115">
        <f t="shared" ref="I16:L16" si="1">I12+I14</f>
        <v>276979</v>
      </c>
      <c r="J16" s="115">
        <f t="shared" si="1"/>
        <v>428307</v>
      </c>
      <c r="K16" s="115">
        <f t="shared" si="1"/>
        <v>567846</v>
      </c>
      <c r="L16" s="115">
        <f t="shared" si="1"/>
        <v>512170</v>
      </c>
      <c r="M16" s="115">
        <f t="shared" ref="M16:N16" si="2">M12+M14</f>
        <v>1675447</v>
      </c>
      <c r="N16" s="115">
        <f t="shared" si="2"/>
        <v>342517</v>
      </c>
      <c r="O16" s="79">
        <f>O12+O14</f>
        <v>339951</v>
      </c>
      <c r="P16" s="79">
        <v>481990</v>
      </c>
      <c r="Q16" s="79">
        <v>510989</v>
      </c>
      <c r="R16" s="79">
        <v>2037911</v>
      </c>
      <c r="S16" s="79">
        <v>457185</v>
      </c>
      <c r="T16" s="79">
        <v>466113</v>
      </c>
      <c r="U16" s="79">
        <v>533551</v>
      </c>
      <c r="V16" s="79">
        <v>581062</v>
      </c>
      <c r="W16" s="79">
        <v>2420264</v>
      </c>
      <c r="X16" s="79">
        <v>597301</v>
      </c>
      <c r="Y16" s="79">
        <v>703057</v>
      </c>
      <c r="Z16" s="79">
        <v>628781</v>
      </c>
      <c r="AA16" s="79">
        <v>491125</v>
      </c>
      <c r="AB16" s="79">
        <v>1554248</v>
      </c>
      <c r="AC16" s="80">
        <v>441433</v>
      </c>
      <c r="AD16" s="80">
        <v>461927</v>
      </c>
      <c r="AE16" s="80">
        <v>331097</v>
      </c>
      <c r="AF16" s="80">
        <v>319791</v>
      </c>
      <c r="AG16" s="80">
        <v>1176864</v>
      </c>
      <c r="AH16" s="80">
        <v>383797</v>
      </c>
      <c r="AI16" s="80">
        <v>365714</v>
      </c>
      <c r="AJ16" s="80">
        <v>228655</v>
      </c>
      <c r="AK16" s="80">
        <v>198698</v>
      </c>
      <c r="AL16" s="80">
        <v>871430</v>
      </c>
      <c r="AM16" s="80">
        <v>207243</v>
      </c>
      <c r="AN16" s="80">
        <v>220963</v>
      </c>
      <c r="AO16" s="80">
        <v>186193</v>
      </c>
      <c r="AP16" s="80">
        <v>257031</v>
      </c>
      <c r="AQ16" s="80">
        <v>1099323</v>
      </c>
      <c r="AR16" s="80">
        <v>314870</v>
      </c>
      <c r="AS16" s="80">
        <v>345123</v>
      </c>
      <c r="AT16" s="80">
        <v>163980</v>
      </c>
      <c r="AU16" s="80">
        <v>275350</v>
      </c>
      <c r="AV16" s="80">
        <v>828848</v>
      </c>
      <c r="AW16" s="80">
        <v>228369</v>
      </c>
      <c r="AX16" s="80">
        <v>196454</v>
      </c>
      <c r="AY16" s="80">
        <v>214016</v>
      </c>
      <c r="AZ16" s="80">
        <v>190009</v>
      </c>
      <c r="BA16" s="80">
        <v>780372</v>
      </c>
      <c r="BB16" s="80">
        <v>225630</v>
      </c>
      <c r="BC16" s="80">
        <v>232585</v>
      </c>
      <c r="BD16" s="80">
        <v>203590</v>
      </c>
      <c r="BE16" s="80">
        <v>118567</v>
      </c>
      <c r="BF16" s="80">
        <v>650926</v>
      </c>
      <c r="BG16" s="80">
        <v>157924</v>
      </c>
      <c r="BH16" s="80">
        <v>178443</v>
      </c>
      <c r="BI16" s="80">
        <v>162816</v>
      </c>
      <c r="BJ16" s="80">
        <v>151743</v>
      </c>
      <c r="BK16" s="80">
        <v>530472</v>
      </c>
      <c r="BL16" s="80">
        <v>119137</v>
      </c>
      <c r="BM16" s="80">
        <v>107722</v>
      </c>
      <c r="BN16" s="80">
        <v>181594</v>
      </c>
      <c r="BO16" s="80">
        <v>122019</v>
      </c>
      <c r="BP16" s="80">
        <v>402260</v>
      </c>
      <c r="BQ16" s="80">
        <v>88215</v>
      </c>
      <c r="BR16" s="80">
        <v>82034</v>
      </c>
      <c r="BS16" s="80">
        <v>159867</v>
      </c>
      <c r="BT16" s="80">
        <v>72144</v>
      </c>
    </row>
    <row r="17" spans="1:72" s="92" customFormat="1">
      <c r="A17" s="72" t="s">
        <v>275</v>
      </c>
      <c r="B17" s="173">
        <f>B16/B12</f>
        <v>0.20720172984972454</v>
      </c>
      <c r="C17" s="178">
        <f>C16/C12</f>
        <v>0.2621713684434317</v>
      </c>
      <c r="D17" s="178">
        <f>D16/D12</f>
        <v>0.2324730417915743</v>
      </c>
      <c r="E17" s="178">
        <v>0.29042417832798051</v>
      </c>
      <c r="F17" s="178">
        <v>0.30587687876299002</v>
      </c>
      <c r="G17" s="75">
        <v>0.23291034002975508</v>
      </c>
      <c r="H17" s="75">
        <f>H16/H12</f>
        <v>0.24927304170854259</v>
      </c>
      <c r="I17" s="75">
        <f>I16/I12</f>
        <v>0.1594054932880595</v>
      </c>
      <c r="J17" s="75">
        <f>J16/J12</f>
        <v>0.23503159128548051</v>
      </c>
      <c r="K17" s="75">
        <f>K16/K12</f>
        <v>0.28995226744934161</v>
      </c>
      <c r="L17" s="75">
        <f>L16/L12</f>
        <v>0.31159408386764326</v>
      </c>
      <c r="M17" s="75">
        <v>0.24310950300200038</v>
      </c>
      <c r="N17" s="75">
        <v>0.14143303158321568</v>
      </c>
      <c r="O17" s="75">
        <v>0.21348328718708415</v>
      </c>
      <c r="P17" s="75">
        <v>0.31400225017899153</v>
      </c>
      <c r="Q17" s="75">
        <v>0.38060028884534114</v>
      </c>
      <c r="R17" s="75">
        <v>0.30749011024560147</v>
      </c>
      <c r="S17" s="75">
        <v>0.25200113768025673</v>
      </c>
      <c r="T17" s="75">
        <v>0.30383601004892791</v>
      </c>
      <c r="U17" s="75">
        <v>0.33730729961847145</v>
      </c>
      <c r="V17" s="75">
        <v>0.3423128334763903</v>
      </c>
      <c r="W17" s="75">
        <v>0.42312655366224161</v>
      </c>
      <c r="X17" s="75">
        <v>0.40286422291108537</v>
      </c>
      <c r="Y17" s="75">
        <v>0.45899448533132081</v>
      </c>
      <c r="Z17" s="75">
        <v>0.44348905526500471</v>
      </c>
      <c r="AA17" s="75">
        <v>0.38137366737615691</v>
      </c>
      <c r="AB17" s="75">
        <v>0.36099999999999999</v>
      </c>
      <c r="AC17" s="73">
        <v>0.38273785370692137</v>
      </c>
      <c r="AD17" s="73">
        <v>0.38144922414013788</v>
      </c>
      <c r="AE17" s="73">
        <v>0.35999447662787259</v>
      </c>
      <c r="AF17" s="73">
        <v>0.31320738085443967</v>
      </c>
      <c r="AG17" s="73">
        <v>0.31900000000000001</v>
      </c>
      <c r="AH17" s="73">
        <v>0.33500000000000002</v>
      </c>
      <c r="AI17" s="73">
        <v>0.35534019825222457</v>
      </c>
      <c r="AJ17" s="73">
        <v>0.29824630053543594</v>
      </c>
      <c r="AK17" s="73">
        <v>0.26432131792175106</v>
      </c>
      <c r="AL17" s="73">
        <v>0.25932622735288641</v>
      </c>
      <c r="AM17" s="73">
        <v>0.18443059524371025</v>
      </c>
      <c r="AN17" s="73">
        <v>0.26280778041290331</v>
      </c>
      <c r="AO17" s="73">
        <v>0.2915146021114467</v>
      </c>
      <c r="AP17" s="73">
        <v>0.33945645972445271</v>
      </c>
      <c r="AQ17" s="73">
        <v>0.31996305934516783</v>
      </c>
      <c r="AR17" s="73">
        <v>0.28256136805397264</v>
      </c>
      <c r="AS17" s="73">
        <v>0.38558342559830716</v>
      </c>
      <c r="AT17" s="73">
        <v>0.26705753023085377</v>
      </c>
      <c r="AU17" s="73">
        <v>0.33895613574002242</v>
      </c>
      <c r="AV17" s="73">
        <v>0.27601759776694446</v>
      </c>
      <c r="AW17" s="73">
        <v>0.25372303549049408</v>
      </c>
      <c r="AX17" s="73">
        <v>0.26658651367033781</v>
      </c>
      <c r="AY17" s="73">
        <v>0.29541981677058499</v>
      </c>
      <c r="AZ17" s="73">
        <v>0.29622348535633997</v>
      </c>
      <c r="BA17" s="73">
        <v>0.28612115927958237</v>
      </c>
      <c r="BB17" s="73">
        <v>0.27736221319385113</v>
      </c>
      <c r="BC17" s="73">
        <v>0.28998562446309928</v>
      </c>
      <c r="BD17" s="73">
        <v>0.30811676322273274</v>
      </c>
      <c r="BE17" s="73">
        <v>0.26282807235325412</v>
      </c>
      <c r="BF17" s="73">
        <v>0.28375375220904087</v>
      </c>
      <c r="BG17" s="73">
        <v>0.22662422831755288</v>
      </c>
      <c r="BH17" s="73">
        <v>0.30503754784294351</v>
      </c>
      <c r="BI17" s="73">
        <v>0.32081527939516108</v>
      </c>
      <c r="BJ17" s="73">
        <v>0.30069912055073578</v>
      </c>
      <c r="BK17" s="73">
        <v>0.26911434133007844</v>
      </c>
      <c r="BL17" s="73">
        <v>0.27192592034656932</v>
      </c>
      <c r="BM17" s="73">
        <v>0.25357569936819113</v>
      </c>
      <c r="BN17" s="73">
        <v>0.29551793833625717</v>
      </c>
      <c r="BO17" s="73">
        <v>0.24712808963276814</v>
      </c>
      <c r="BP17" s="73">
        <v>0.24588695899337085</v>
      </c>
      <c r="BQ17" s="73">
        <v>0.21845507697870054</v>
      </c>
      <c r="BR17" s="73">
        <v>0.20772518712840199</v>
      </c>
      <c r="BS17" s="73">
        <v>0.29230791734700035</v>
      </c>
      <c r="BT17" s="73">
        <v>0.24850420063862108</v>
      </c>
    </row>
    <row r="18" spans="1:72" s="1" customFormat="1" ht="3.75" customHeight="1">
      <c r="A18" s="76"/>
      <c r="B18" s="161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</row>
    <row r="19" spans="1:72">
      <c r="A19" s="10" t="s">
        <v>223</v>
      </c>
      <c r="B19" s="166">
        <f t="shared" ref="B19:C19" si="3">SUM(B20:B23)</f>
        <v>-127851</v>
      </c>
      <c r="C19" s="54">
        <f t="shared" si="3"/>
        <v>-553595</v>
      </c>
      <c r="D19" s="54">
        <f t="shared" ref="D19:J19" si="4">SUM(D20:D23)</f>
        <v>-121987</v>
      </c>
      <c r="E19" s="54">
        <f t="shared" si="4"/>
        <v>-138144</v>
      </c>
      <c r="F19" s="54">
        <f t="shared" si="4"/>
        <v>-164360</v>
      </c>
      <c r="G19" s="54">
        <f t="shared" si="4"/>
        <v>-129104</v>
      </c>
      <c r="H19" s="54">
        <f t="shared" si="4"/>
        <v>-267903</v>
      </c>
      <c r="I19" s="54">
        <f t="shared" si="4"/>
        <v>-17798</v>
      </c>
      <c r="J19" s="54">
        <f t="shared" si="4"/>
        <v>49131</v>
      </c>
      <c r="K19" s="54">
        <f>SUM(K20:K23)</f>
        <v>-150685</v>
      </c>
      <c r="L19" s="54">
        <f t="shared" ref="L19" si="5">SUM(L20:L23)</f>
        <v>-148551</v>
      </c>
      <c r="M19" s="54">
        <f t="shared" ref="M19:N19" si="6">SUM(M20:M23)</f>
        <v>856038</v>
      </c>
      <c r="N19" s="54">
        <f t="shared" si="6"/>
        <v>716978</v>
      </c>
      <c r="O19" s="54">
        <f>SUM(O20:O23)</f>
        <v>-106295</v>
      </c>
      <c r="P19" s="54">
        <v>375854</v>
      </c>
      <c r="Q19" s="54">
        <v>-130499</v>
      </c>
      <c r="R19" s="54">
        <v>38638</v>
      </c>
      <c r="S19" s="54">
        <v>-138958</v>
      </c>
      <c r="T19" s="54">
        <v>337304</v>
      </c>
      <c r="U19" s="54">
        <v>-94466</v>
      </c>
      <c r="V19" s="54">
        <v>-65242</v>
      </c>
      <c r="W19" s="54">
        <v>-7562</v>
      </c>
      <c r="X19" s="54">
        <v>-138240</v>
      </c>
      <c r="Y19" s="54">
        <v>333649</v>
      </c>
      <c r="Z19" s="54">
        <v>-84014</v>
      </c>
      <c r="AA19" s="54">
        <v>-118957</v>
      </c>
      <c r="AB19" s="54">
        <v>-3334</v>
      </c>
      <c r="AC19" s="71">
        <v>-111353</v>
      </c>
      <c r="AD19" s="71">
        <v>-86438</v>
      </c>
      <c r="AE19" s="71">
        <v>292693</v>
      </c>
      <c r="AF19" s="71">
        <v>-98236</v>
      </c>
      <c r="AG19" s="71">
        <v>8969</v>
      </c>
      <c r="AH19" s="71">
        <v>-90356</v>
      </c>
      <c r="AI19" s="71">
        <v>252877</v>
      </c>
      <c r="AJ19" s="71">
        <v>-87255</v>
      </c>
      <c r="AK19" s="71">
        <v>-66297</v>
      </c>
      <c r="AL19" s="71">
        <v>-173408</v>
      </c>
      <c r="AM19" s="71">
        <v>27978</v>
      </c>
      <c r="AN19" s="71">
        <v>-67099</v>
      </c>
      <c r="AO19" s="71">
        <v>-69657</v>
      </c>
      <c r="AP19" s="71">
        <v>-64630</v>
      </c>
      <c r="AQ19" s="71">
        <v>-299343</v>
      </c>
      <c r="AR19" s="71">
        <v>-75393</v>
      </c>
      <c r="AS19" s="71">
        <v>-75746</v>
      </c>
      <c r="AT19" s="71">
        <v>-73351</v>
      </c>
      <c r="AU19" s="71">
        <v>-74853</v>
      </c>
      <c r="AV19" s="71">
        <v>-122382</v>
      </c>
      <c r="AW19" s="71">
        <v>82284</v>
      </c>
      <c r="AX19" s="71">
        <v>-62350</v>
      </c>
      <c r="AY19" s="71">
        <v>-73031</v>
      </c>
      <c r="AZ19" s="71">
        <v>-69285</v>
      </c>
      <c r="BA19" s="71">
        <v>-254309</v>
      </c>
      <c r="BB19" s="71">
        <v>-71392</v>
      </c>
      <c r="BC19" s="71">
        <v>-70494</v>
      </c>
      <c r="BD19" s="71">
        <v>-65916</v>
      </c>
      <c r="BE19" s="71">
        <v>-46507</v>
      </c>
      <c r="BF19" s="71">
        <v>-149420</v>
      </c>
      <c r="BG19" s="71">
        <v>-49668</v>
      </c>
      <c r="BH19" s="71">
        <v>-63767</v>
      </c>
      <c r="BI19" s="71">
        <v>17407</v>
      </c>
      <c r="BJ19" s="71">
        <v>-53392</v>
      </c>
      <c r="BK19" s="71">
        <v>-227554</v>
      </c>
      <c r="BL19" s="71">
        <v>-58651</v>
      </c>
      <c r="BM19" s="71">
        <v>-46392</v>
      </c>
      <c r="BN19" s="71">
        <v>-66308</v>
      </c>
      <c r="BO19" s="71">
        <v>-56203</v>
      </c>
      <c r="BP19" s="71">
        <v>-203450</v>
      </c>
      <c r="BQ19" s="71">
        <v>-54021</v>
      </c>
      <c r="BR19" s="71">
        <v>-44593</v>
      </c>
      <c r="BS19" s="71">
        <v>-64671</v>
      </c>
      <c r="BT19" s="71">
        <v>-40165</v>
      </c>
    </row>
    <row r="20" spans="1:72">
      <c r="A20" s="3" t="s">
        <v>54</v>
      </c>
      <c r="B20" s="163">
        <v>-80940</v>
      </c>
      <c r="C20" s="116">
        <v>-292471</v>
      </c>
      <c r="D20" s="116">
        <v>-75749</v>
      </c>
      <c r="E20" s="116">
        <v>-73370</v>
      </c>
      <c r="F20" s="116">
        <v>-71978</v>
      </c>
      <c r="G20" s="116">
        <v>-71374</v>
      </c>
      <c r="H20" s="116">
        <v>-262564</v>
      </c>
      <c r="I20" s="127">
        <v>-57705</v>
      </c>
      <c r="J20" s="116">
        <v>-66560</v>
      </c>
      <c r="K20" s="116">
        <v>-81558</v>
      </c>
      <c r="L20" s="116">
        <v>-56741</v>
      </c>
      <c r="M20" s="116">
        <v>-255455</v>
      </c>
      <c r="N20" s="116">
        <v>-106025</v>
      </c>
      <c r="O20" s="40">
        <v>-57006</v>
      </c>
      <c r="P20" s="40">
        <v>-46097</v>
      </c>
      <c r="Q20" s="40">
        <v>-46327</v>
      </c>
      <c r="R20" s="40">
        <v>-221597</v>
      </c>
      <c r="S20" s="40">
        <v>-63258</v>
      </c>
      <c r="T20" s="40">
        <v>-60774</v>
      </c>
      <c r="U20" s="40">
        <v>-51394</v>
      </c>
      <c r="V20" s="40">
        <v>-46171</v>
      </c>
      <c r="W20" s="40">
        <v>-160167</v>
      </c>
      <c r="X20" s="40">
        <v>-48557</v>
      </c>
      <c r="Y20" s="40">
        <v>-32858</v>
      </c>
      <c r="Z20" s="40">
        <v>-35302</v>
      </c>
      <c r="AA20" s="40">
        <v>-43450</v>
      </c>
      <c r="AB20" s="40">
        <v>-173154</v>
      </c>
      <c r="AC20" s="63">
        <v>-42242</v>
      </c>
      <c r="AD20" s="63">
        <v>-43600</v>
      </c>
      <c r="AE20" s="63">
        <v>-42019</v>
      </c>
      <c r="AF20" s="63">
        <v>-45293</v>
      </c>
      <c r="AG20" s="63">
        <v>-138197</v>
      </c>
      <c r="AH20" s="63">
        <v>-40020</v>
      </c>
      <c r="AI20" s="63">
        <v>-35471</v>
      </c>
      <c r="AJ20" s="63">
        <v>-37234</v>
      </c>
      <c r="AK20" s="63">
        <v>-25472</v>
      </c>
      <c r="AL20" s="63">
        <v>-97367</v>
      </c>
      <c r="AM20" s="63">
        <v>-30796</v>
      </c>
      <c r="AN20" s="63">
        <v>-23985</v>
      </c>
      <c r="AO20" s="63">
        <v>-18756</v>
      </c>
      <c r="AP20" s="63">
        <v>-23830</v>
      </c>
      <c r="AQ20" s="63">
        <v>-119778</v>
      </c>
      <c r="AR20" s="63">
        <v>-34235</v>
      </c>
      <c r="AS20" s="63">
        <v>-28611</v>
      </c>
      <c r="AT20" s="63">
        <v>-27918</v>
      </c>
      <c r="AU20" s="63">
        <v>-29014</v>
      </c>
      <c r="AV20" s="63">
        <v>-106820</v>
      </c>
      <c r="AW20" s="63">
        <v>-28758</v>
      </c>
      <c r="AX20" s="63">
        <v>-21079</v>
      </c>
      <c r="AY20" s="63">
        <v>-29851</v>
      </c>
      <c r="AZ20" s="63">
        <v>-27132</v>
      </c>
      <c r="BA20" s="63">
        <v>-109145</v>
      </c>
      <c r="BB20" s="63">
        <v>-33666</v>
      </c>
      <c r="BC20" s="63">
        <v>-32923</v>
      </c>
      <c r="BD20" s="63">
        <v>-27900</v>
      </c>
      <c r="BE20" s="63">
        <v>-14656</v>
      </c>
      <c r="BF20" s="63">
        <v>-94218</v>
      </c>
      <c r="BG20" s="63">
        <v>-28050</v>
      </c>
      <c r="BH20" s="63">
        <v>-23195</v>
      </c>
      <c r="BI20" s="63">
        <v>-23203</v>
      </c>
      <c r="BJ20" s="63">
        <v>-19770</v>
      </c>
      <c r="BK20" s="63">
        <v>-90329</v>
      </c>
      <c r="BL20" s="63">
        <v>-16744</v>
      </c>
      <c r="BM20" s="63">
        <v>-17478</v>
      </c>
      <c r="BN20" s="63">
        <v>-33225</v>
      </c>
      <c r="BO20" s="63">
        <v>-22882</v>
      </c>
      <c r="BP20" s="63">
        <v>-72466</v>
      </c>
      <c r="BQ20" s="63">
        <v>-17948</v>
      </c>
      <c r="BR20" s="63">
        <v>-17345</v>
      </c>
      <c r="BS20" s="63">
        <v>-28195</v>
      </c>
      <c r="BT20" s="63">
        <v>-8978</v>
      </c>
    </row>
    <row r="21" spans="1:72">
      <c r="A21" s="3" t="s">
        <v>210</v>
      </c>
      <c r="B21" s="163">
        <v>-91304</v>
      </c>
      <c r="C21" s="116">
        <v>-366733</v>
      </c>
      <c r="D21" s="116">
        <v>-86248</v>
      </c>
      <c r="E21" s="116">
        <v>-83641</v>
      </c>
      <c r="F21" s="116">
        <v>-103738</v>
      </c>
      <c r="G21" s="116">
        <v>-93106</v>
      </c>
      <c r="H21" s="116">
        <v>-340066</v>
      </c>
      <c r="I21" s="127">
        <v>-74934</v>
      </c>
      <c r="J21" s="116">
        <v>-79389</v>
      </c>
      <c r="K21" s="116">
        <v>-88326</v>
      </c>
      <c r="L21" s="116">
        <v>-97417</v>
      </c>
      <c r="M21" s="116">
        <v>-343266</v>
      </c>
      <c r="N21" s="116">
        <v>-108790</v>
      </c>
      <c r="O21" s="40">
        <v>-53858</v>
      </c>
      <c r="P21" s="40">
        <v>-85091</v>
      </c>
      <c r="Q21" s="40">
        <v>-95527</v>
      </c>
      <c r="R21" s="40">
        <v>-264367</v>
      </c>
      <c r="S21" s="40">
        <v>-76113</v>
      </c>
      <c r="T21" s="40">
        <v>-71732</v>
      </c>
      <c r="U21" s="40">
        <v>-61116</v>
      </c>
      <c r="V21" s="40">
        <v>-55406</v>
      </c>
      <c r="W21" s="40">
        <v>-293576</v>
      </c>
      <c r="X21" s="40">
        <v>-90947</v>
      </c>
      <c r="Y21" s="40">
        <v>-53618</v>
      </c>
      <c r="Z21" s="40">
        <v>-69666</v>
      </c>
      <c r="AA21" s="40">
        <v>-79345</v>
      </c>
      <c r="AB21" s="40">
        <v>-257158</v>
      </c>
      <c r="AC21" s="63">
        <v>-73995</v>
      </c>
      <c r="AD21" s="63">
        <v>-66482</v>
      </c>
      <c r="AE21" s="63">
        <v>-60352</v>
      </c>
      <c r="AF21" s="63">
        <v>-56329</v>
      </c>
      <c r="AG21" s="63">
        <v>-216869</v>
      </c>
      <c r="AH21" s="63">
        <v>-45712</v>
      </c>
      <c r="AI21" s="63">
        <v>-67961</v>
      </c>
      <c r="AJ21" s="63">
        <v>-51265</v>
      </c>
      <c r="AK21" s="63">
        <v>-51931</v>
      </c>
      <c r="AL21" s="63">
        <v>-194925</v>
      </c>
      <c r="AM21" s="63">
        <v>-50601</v>
      </c>
      <c r="AN21" s="63">
        <v>-44033</v>
      </c>
      <c r="AO21" s="63">
        <v>-56089</v>
      </c>
      <c r="AP21" s="63">
        <v>-44202</v>
      </c>
      <c r="AQ21" s="63">
        <v>-180678</v>
      </c>
      <c r="AR21" s="63">
        <v>-42013</v>
      </c>
      <c r="AS21" s="63">
        <v>-47002</v>
      </c>
      <c r="AT21" s="63">
        <v>-46089</v>
      </c>
      <c r="AU21" s="63">
        <v>-45574</v>
      </c>
      <c r="AV21" s="63">
        <v>-164239</v>
      </c>
      <c r="AW21" s="63">
        <v>-34176</v>
      </c>
      <c r="AX21" s="63">
        <v>-41641</v>
      </c>
      <c r="AY21" s="63">
        <v>-45479</v>
      </c>
      <c r="AZ21" s="63">
        <v>-42943</v>
      </c>
      <c r="BA21" s="63">
        <v>-155983</v>
      </c>
      <c r="BB21" s="63">
        <v>-43647</v>
      </c>
      <c r="BC21" s="63">
        <v>-37699</v>
      </c>
      <c r="BD21" s="63">
        <v>-41211</v>
      </c>
      <c r="BE21" s="63">
        <v>-33426</v>
      </c>
      <c r="BF21" s="63">
        <v>-163667</v>
      </c>
      <c r="BG21" s="63">
        <v>-45032</v>
      </c>
      <c r="BH21" s="63">
        <v>-47710</v>
      </c>
      <c r="BI21" s="63">
        <v>-35475</v>
      </c>
      <c r="BJ21" s="63">
        <v>-35450</v>
      </c>
      <c r="BK21" s="63">
        <v>-138050</v>
      </c>
      <c r="BL21" s="63">
        <v>-33530</v>
      </c>
      <c r="BM21" s="63">
        <v>-31678</v>
      </c>
      <c r="BN21" s="63">
        <v>-40420</v>
      </c>
      <c r="BO21" s="63">
        <v>-32422</v>
      </c>
      <c r="BP21" s="63">
        <v>-127561</v>
      </c>
      <c r="BQ21" s="63">
        <v>-35400</v>
      </c>
      <c r="BR21" s="63">
        <v>-26458</v>
      </c>
      <c r="BS21" s="63">
        <v>-35684</v>
      </c>
      <c r="BT21" s="63">
        <v>-30019</v>
      </c>
    </row>
    <row r="22" spans="1:72">
      <c r="A22" s="3" t="s">
        <v>55</v>
      </c>
      <c r="B22" s="163">
        <v>2610</v>
      </c>
      <c r="C22" s="116">
        <v>10857</v>
      </c>
      <c r="D22" s="116">
        <v>2160</v>
      </c>
      <c r="E22" s="116">
        <v>3224</v>
      </c>
      <c r="F22" s="116">
        <v>3886</v>
      </c>
      <c r="G22" s="116">
        <v>1587</v>
      </c>
      <c r="H22" s="116">
        <v>9456</v>
      </c>
      <c r="I22" s="127">
        <v>2277</v>
      </c>
      <c r="J22" s="116">
        <v>2705</v>
      </c>
      <c r="K22" s="116">
        <v>2606</v>
      </c>
      <c r="L22" s="116">
        <v>1868</v>
      </c>
      <c r="M22" s="116">
        <v>8318</v>
      </c>
      <c r="N22" s="116">
        <v>2167</v>
      </c>
      <c r="O22" s="40">
        <v>2241</v>
      </c>
      <c r="P22" s="40">
        <v>2121</v>
      </c>
      <c r="Q22" s="40">
        <v>1789</v>
      </c>
      <c r="R22" s="40">
        <v>5033</v>
      </c>
      <c r="S22" s="40">
        <v>1140</v>
      </c>
      <c r="T22" s="40">
        <v>1266</v>
      </c>
      <c r="U22" s="40">
        <v>1458</v>
      </c>
      <c r="V22" s="40">
        <v>1169</v>
      </c>
      <c r="W22" s="40">
        <v>7358</v>
      </c>
      <c r="X22" s="40">
        <v>2077</v>
      </c>
      <c r="Y22" s="40">
        <v>1979</v>
      </c>
      <c r="Z22" s="40">
        <v>1627</v>
      </c>
      <c r="AA22" s="40">
        <v>1675</v>
      </c>
      <c r="AB22" s="40">
        <v>5776</v>
      </c>
      <c r="AC22" s="63">
        <v>983</v>
      </c>
      <c r="AD22" s="63">
        <v>1877</v>
      </c>
      <c r="AE22" s="63">
        <v>1975</v>
      </c>
      <c r="AF22" s="63">
        <v>941</v>
      </c>
      <c r="AG22" s="63">
        <v>625</v>
      </c>
      <c r="AH22" s="63">
        <v>-919</v>
      </c>
      <c r="AI22" s="63">
        <v>336</v>
      </c>
      <c r="AJ22" s="63">
        <v>800</v>
      </c>
      <c r="AK22" s="63">
        <v>408</v>
      </c>
      <c r="AL22" s="63">
        <v>-240</v>
      </c>
      <c r="AM22" s="63">
        <v>-502</v>
      </c>
      <c r="AN22" s="63">
        <v>517</v>
      </c>
      <c r="AO22" s="63">
        <v>594</v>
      </c>
      <c r="AP22" s="63">
        <v>-849</v>
      </c>
      <c r="AQ22" s="63">
        <v>-1008</v>
      </c>
      <c r="AR22" s="63">
        <v>-992</v>
      </c>
      <c r="AS22" s="63">
        <v>-207</v>
      </c>
      <c r="AT22" s="63">
        <v>97</v>
      </c>
      <c r="AU22" s="63">
        <v>94</v>
      </c>
      <c r="AV22" s="63">
        <v>606</v>
      </c>
      <c r="AW22" s="63">
        <v>-343</v>
      </c>
      <c r="AX22" s="63">
        <v>446</v>
      </c>
      <c r="AY22" s="63">
        <v>329</v>
      </c>
      <c r="AZ22" s="63">
        <v>174</v>
      </c>
      <c r="BA22" s="63">
        <v>456</v>
      </c>
      <c r="BB22" s="63">
        <v>437</v>
      </c>
      <c r="BC22" s="63">
        <v>-171</v>
      </c>
      <c r="BD22" s="63">
        <v>166</v>
      </c>
      <c r="BE22" s="63">
        <v>24</v>
      </c>
      <c r="BF22" s="63">
        <v>545</v>
      </c>
      <c r="BG22" s="63">
        <v>-46</v>
      </c>
      <c r="BH22" s="63">
        <v>-22</v>
      </c>
      <c r="BI22" s="63">
        <v>100</v>
      </c>
      <c r="BJ22" s="63">
        <v>513</v>
      </c>
      <c r="BK22" s="63">
        <v>-399</v>
      </c>
      <c r="BL22" s="63">
        <v>56</v>
      </c>
      <c r="BM22" s="63">
        <v>-30</v>
      </c>
      <c r="BN22" s="63">
        <v>654</v>
      </c>
      <c r="BO22" s="63">
        <v>-1079</v>
      </c>
      <c r="BP22" s="63">
        <v>-3615</v>
      </c>
      <c r="BQ22" s="63">
        <v>1579</v>
      </c>
      <c r="BR22" s="63">
        <v>-2015</v>
      </c>
      <c r="BS22" s="63">
        <v>-1230</v>
      </c>
      <c r="BT22" s="63">
        <v>-1949</v>
      </c>
    </row>
    <row r="23" spans="1:72">
      <c r="A23" s="3" t="s">
        <v>232</v>
      </c>
      <c r="B23" s="163">
        <v>41783</v>
      </c>
      <c r="C23" s="116">
        <v>94752</v>
      </c>
      <c r="D23" s="116">
        <v>37850</v>
      </c>
      <c r="E23" s="116">
        <v>15643</v>
      </c>
      <c r="F23" s="116">
        <v>7470</v>
      </c>
      <c r="G23" s="116">
        <v>33789</v>
      </c>
      <c r="H23" s="116">
        <v>325271</v>
      </c>
      <c r="I23" s="127">
        <v>112564</v>
      </c>
      <c r="J23" s="116">
        <v>192375</v>
      </c>
      <c r="K23" s="116">
        <v>16593</v>
      </c>
      <c r="L23" s="116">
        <v>3739</v>
      </c>
      <c r="M23" s="116">
        <v>1446441</v>
      </c>
      <c r="N23" s="116">
        <v>929626</v>
      </c>
      <c r="O23" s="40">
        <v>2328</v>
      </c>
      <c r="P23" s="40">
        <v>504921</v>
      </c>
      <c r="Q23" s="40">
        <v>9566</v>
      </c>
      <c r="R23" s="40">
        <v>519569</v>
      </c>
      <c r="S23" s="40">
        <v>-727</v>
      </c>
      <c r="T23" s="40">
        <v>468544</v>
      </c>
      <c r="U23" s="40">
        <v>16586</v>
      </c>
      <c r="V23" s="40">
        <v>35166</v>
      </c>
      <c r="W23" s="40">
        <v>438823</v>
      </c>
      <c r="X23" s="40">
        <v>-813</v>
      </c>
      <c r="Y23" s="40">
        <v>418146</v>
      </c>
      <c r="Z23" s="40">
        <v>19327</v>
      </c>
      <c r="AA23" s="40">
        <v>2163</v>
      </c>
      <c r="AB23" s="40">
        <v>421202</v>
      </c>
      <c r="AC23" s="63">
        <v>3901</v>
      </c>
      <c r="AD23" s="63">
        <v>21767</v>
      </c>
      <c r="AE23" s="63">
        <v>393089</v>
      </c>
      <c r="AF23" s="63">
        <v>2445</v>
      </c>
      <c r="AG23" s="63">
        <v>363410</v>
      </c>
      <c r="AH23" s="63">
        <v>-3705</v>
      </c>
      <c r="AI23" s="63">
        <v>355973</v>
      </c>
      <c r="AJ23" s="63">
        <v>444</v>
      </c>
      <c r="AK23" s="63">
        <v>10698</v>
      </c>
      <c r="AL23" s="63">
        <v>119124</v>
      </c>
      <c r="AM23" s="63">
        <v>109877</v>
      </c>
      <c r="AN23" s="63">
        <v>402</v>
      </c>
      <c r="AO23" s="63">
        <v>4594</v>
      </c>
      <c r="AP23" s="63">
        <v>4251</v>
      </c>
      <c r="AQ23" s="63">
        <v>2121</v>
      </c>
      <c r="AR23" s="63">
        <v>1847</v>
      </c>
      <c r="AS23" s="63">
        <v>74</v>
      </c>
      <c r="AT23" s="63">
        <v>559</v>
      </c>
      <c r="AU23" s="63">
        <v>-359</v>
      </c>
      <c r="AV23" s="63">
        <v>148071</v>
      </c>
      <c r="AW23" s="63">
        <v>145561</v>
      </c>
      <c r="AX23" s="63">
        <v>-76</v>
      </c>
      <c r="AY23" s="63">
        <v>1970</v>
      </c>
      <c r="AZ23" s="63">
        <v>616</v>
      </c>
      <c r="BA23" s="63">
        <v>10363</v>
      </c>
      <c r="BB23" s="63">
        <v>5484</v>
      </c>
      <c r="BC23" s="63">
        <v>299</v>
      </c>
      <c r="BD23" s="63">
        <v>3029</v>
      </c>
      <c r="BE23" s="63">
        <v>1551</v>
      </c>
      <c r="BF23" s="63">
        <v>107920</v>
      </c>
      <c r="BG23" s="63">
        <v>23460</v>
      </c>
      <c r="BH23" s="63">
        <v>7160</v>
      </c>
      <c r="BI23" s="63">
        <v>75985</v>
      </c>
      <c r="BJ23" s="63">
        <v>1315</v>
      </c>
      <c r="BK23" s="63">
        <v>1224</v>
      </c>
      <c r="BL23" s="63">
        <v>-8433</v>
      </c>
      <c r="BM23" s="63">
        <v>2794</v>
      </c>
      <c r="BN23" s="63">
        <v>6683</v>
      </c>
      <c r="BO23" s="63">
        <v>180</v>
      </c>
      <c r="BP23" s="63">
        <v>192</v>
      </c>
      <c r="BQ23" s="63">
        <v>-2252</v>
      </c>
      <c r="BR23" s="63">
        <v>1225</v>
      </c>
      <c r="BS23" s="63">
        <v>438</v>
      </c>
      <c r="BT23" s="63">
        <v>781</v>
      </c>
    </row>
    <row r="24" spans="1:72" s="1" customFormat="1" ht="3.75" customHeight="1">
      <c r="A24" s="76"/>
      <c r="B24" s="161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</row>
    <row r="25" spans="1:72">
      <c r="A25" s="78" t="s">
        <v>233</v>
      </c>
      <c r="B25" s="167">
        <f>B19+B16</f>
        <v>188752</v>
      </c>
      <c r="C25" s="119">
        <f>C19+C16</f>
        <v>1394801</v>
      </c>
      <c r="D25" s="119">
        <f>D19+D16</f>
        <v>399603</v>
      </c>
      <c r="E25" s="119">
        <v>324299</v>
      </c>
      <c r="F25" s="119">
        <f t="shared" ref="F25" si="7">F19+F16</f>
        <v>367451</v>
      </c>
      <c r="G25" s="119">
        <f>G19+G16</f>
        <v>303448</v>
      </c>
      <c r="H25" s="119">
        <f>H19+H16</f>
        <v>1517399</v>
      </c>
      <c r="I25" s="119">
        <f t="shared" ref="I25:L25" si="8">I19+I16</f>
        <v>259181</v>
      </c>
      <c r="J25" s="119">
        <f t="shared" si="8"/>
        <v>477438</v>
      </c>
      <c r="K25" s="119">
        <f t="shared" si="8"/>
        <v>417161</v>
      </c>
      <c r="L25" s="119">
        <f t="shared" si="8"/>
        <v>363619</v>
      </c>
      <c r="M25" s="119">
        <f t="shared" ref="M25:N25" si="9">M19+M16</f>
        <v>2531485</v>
      </c>
      <c r="N25" s="119">
        <f t="shared" si="9"/>
        <v>1059495</v>
      </c>
      <c r="O25" s="79">
        <f>O19+O16</f>
        <v>233656</v>
      </c>
      <c r="P25" s="79">
        <v>857844</v>
      </c>
      <c r="Q25" s="79">
        <v>380490</v>
      </c>
      <c r="R25" s="79">
        <v>2076549</v>
      </c>
      <c r="S25" s="79">
        <v>318227</v>
      </c>
      <c r="T25" s="79">
        <v>803417</v>
      </c>
      <c r="U25" s="79">
        <v>439085</v>
      </c>
      <c r="V25" s="79">
        <v>515820</v>
      </c>
      <c r="W25" s="79">
        <v>2412702</v>
      </c>
      <c r="X25" s="79">
        <v>459061</v>
      </c>
      <c r="Y25" s="79">
        <v>1036706</v>
      </c>
      <c r="Z25" s="79">
        <v>544767</v>
      </c>
      <c r="AA25" s="79">
        <v>372168</v>
      </c>
      <c r="AB25" s="79">
        <v>1550914</v>
      </c>
      <c r="AC25" s="80">
        <v>330080</v>
      </c>
      <c r="AD25" s="80">
        <v>375489</v>
      </c>
      <c r="AE25" s="80">
        <v>623790</v>
      </c>
      <c r="AF25" s="80">
        <v>221555</v>
      </c>
      <c r="AG25" s="80">
        <v>1185833</v>
      </c>
      <c r="AH25" s="80">
        <v>293441</v>
      </c>
      <c r="AI25" s="80">
        <v>618591</v>
      </c>
      <c r="AJ25" s="80">
        <v>141400</v>
      </c>
      <c r="AK25" s="80">
        <v>132401</v>
      </c>
      <c r="AL25" s="80">
        <v>698022</v>
      </c>
      <c r="AM25" s="80">
        <v>235221</v>
      </c>
      <c r="AN25" s="80">
        <v>153864</v>
      </c>
      <c r="AO25" s="80">
        <v>116536</v>
      </c>
      <c r="AP25" s="80">
        <v>192401</v>
      </c>
      <c r="AQ25" s="80">
        <v>799980</v>
      </c>
      <c r="AR25" s="80">
        <v>239477</v>
      </c>
      <c r="AS25" s="80">
        <v>269377</v>
      </c>
      <c r="AT25" s="80">
        <v>90629</v>
      </c>
      <c r="AU25" s="80">
        <v>200497</v>
      </c>
      <c r="AV25" s="80">
        <v>706466</v>
      </c>
      <c r="AW25" s="80">
        <v>310653</v>
      </c>
      <c r="AX25" s="80">
        <v>134104</v>
      </c>
      <c r="AY25" s="80">
        <v>140985</v>
      </c>
      <c r="AZ25" s="80">
        <v>120724</v>
      </c>
      <c r="BA25" s="80">
        <v>526063</v>
      </c>
      <c r="BB25" s="80">
        <v>154238</v>
      </c>
      <c r="BC25" s="80">
        <v>162091</v>
      </c>
      <c r="BD25" s="80">
        <v>137674</v>
      </c>
      <c r="BE25" s="80">
        <v>72060</v>
      </c>
      <c r="BF25" s="80">
        <v>501506</v>
      </c>
      <c r="BG25" s="80">
        <v>108256</v>
      </c>
      <c r="BH25" s="80">
        <v>114676</v>
      </c>
      <c r="BI25" s="80">
        <v>180223</v>
      </c>
      <c r="BJ25" s="80">
        <v>98351</v>
      </c>
      <c r="BK25" s="80">
        <v>302918</v>
      </c>
      <c r="BL25" s="80">
        <v>60486</v>
      </c>
      <c r="BM25" s="80">
        <v>61330</v>
      </c>
      <c r="BN25" s="80">
        <v>115286</v>
      </c>
      <c r="BO25" s="80">
        <v>65816</v>
      </c>
      <c r="BP25" s="80">
        <v>198810</v>
      </c>
      <c r="BQ25" s="80">
        <v>34194</v>
      </c>
      <c r="BR25" s="80">
        <v>37441</v>
      </c>
      <c r="BS25" s="80">
        <v>95196</v>
      </c>
      <c r="BT25" s="80">
        <v>31979</v>
      </c>
    </row>
    <row r="26" spans="1:72" s="1" customFormat="1" ht="3.75" customHeight="1">
      <c r="A26" s="76"/>
      <c r="B26" s="161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</row>
    <row r="27" spans="1:72">
      <c r="A27" s="10" t="s">
        <v>224</v>
      </c>
      <c r="B27" s="166">
        <f t="shared" ref="B27:C27" si="10">SUM(B28:B31)</f>
        <v>-172187</v>
      </c>
      <c r="C27" s="54">
        <f t="shared" si="10"/>
        <v>-854230</v>
      </c>
      <c r="D27" s="54">
        <f t="shared" ref="D27:F27" si="11">SUM(D28:D31)</f>
        <v>-188074</v>
      </c>
      <c r="E27" s="54">
        <f t="shared" si="11"/>
        <v>-219555</v>
      </c>
      <c r="F27" s="54">
        <f t="shared" si="11"/>
        <v>-208623</v>
      </c>
      <c r="G27" s="54">
        <f>SUM(G28:G31)</f>
        <v>-237978</v>
      </c>
      <c r="H27" s="54">
        <f>SUM(H28:H31)</f>
        <v>-1014627</v>
      </c>
      <c r="I27" s="54">
        <f t="shared" ref="I27:J27" si="12">SUM(I28:I31)</f>
        <v>-156291</v>
      </c>
      <c r="J27" s="54">
        <f t="shared" si="12"/>
        <v>-358428</v>
      </c>
      <c r="K27" s="54">
        <f>SUM(K28:K31)</f>
        <v>-171774</v>
      </c>
      <c r="L27" s="54">
        <f t="shared" ref="L27" si="13">SUM(L28:L31)</f>
        <v>-328134</v>
      </c>
      <c r="M27" s="54">
        <f t="shared" ref="M27:N27" si="14">SUM(M28:M31)</f>
        <v>-744864</v>
      </c>
      <c r="N27" s="54">
        <f t="shared" si="14"/>
        <v>-161945</v>
      </c>
      <c r="O27" s="54">
        <f>SUM(O28:O31)</f>
        <v>-139822</v>
      </c>
      <c r="P27" s="54">
        <v>-282279</v>
      </c>
      <c r="Q27" s="54">
        <v>-160818</v>
      </c>
      <c r="R27" s="54">
        <v>-882937</v>
      </c>
      <c r="S27" s="54">
        <v>-137167</v>
      </c>
      <c r="T27" s="54">
        <v>-273385</v>
      </c>
      <c r="U27" s="54">
        <v>-173580</v>
      </c>
      <c r="V27" s="54">
        <v>-298805</v>
      </c>
      <c r="W27" s="54">
        <v>-473461</v>
      </c>
      <c r="X27" s="54">
        <v>-162261</v>
      </c>
      <c r="Y27" s="54">
        <v>-132837</v>
      </c>
      <c r="Z27" s="54">
        <v>-48926</v>
      </c>
      <c r="AA27" s="54">
        <v>-129437</v>
      </c>
      <c r="AB27" s="54">
        <v>-342112</v>
      </c>
      <c r="AC27" s="71">
        <v>-52594</v>
      </c>
      <c r="AD27" s="71">
        <v>-66220</v>
      </c>
      <c r="AE27" s="71">
        <v>-150445</v>
      </c>
      <c r="AF27" s="71">
        <v>-72853</v>
      </c>
      <c r="AG27" s="71">
        <v>-452159</v>
      </c>
      <c r="AH27" s="71">
        <v>-109095</v>
      </c>
      <c r="AI27" s="71">
        <v>-199398</v>
      </c>
      <c r="AJ27" s="71">
        <v>-80150</v>
      </c>
      <c r="AK27" s="71">
        <v>-63516</v>
      </c>
      <c r="AL27" s="71">
        <v>-318788</v>
      </c>
      <c r="AM27" s="71">
        <v>-147582</v>
      </c>
      <c r="AN27" s="71">
        <v>-75026</v>
      </c>
      <c r="AO27" s="71">
        <v>-57604</v>
      </c>
      <c r="AP27" s="71">
        <v>-38576</v>
      </c>
      <c r="AQ27" s="71">
        <v>-177466</v>
      </c>
      <c r="AR27" s="71">
        <v>-47370</v>
      </c>
      <c r="AS27" s="71">
        <v>-52923</v>
      </c>
      <c r="AT27" s="71">
        <v>-37555</v>
      </c>
      <c r="AU27" s="71">
        <v>-39618</v>
      </c>
      <c r="AV27" s="71">
        <v>-260914</v>
      </c>
      <c r="AW27" s="71">
        <v>-61970</v>
      </c>
      <c r="AX27" s="71">
        <v>-67329</v>
      </c>
      <c r="AY27" s="71">
        <v>-57443</v>
      </c>
      <c r="AZ27" s="71">
        <v>-74172</v>
      </c>
      <c r="BA27" s="71">
        <v>-320232</v>
      </c>
      <c r="BB27" s="71">
        <v>-66144</v>
      </c>
      <c r="BC27" s="71">
        <v>-76104</v>
      </c>
      <c r="BD27" s="71">
        <v>-119414</v>
      </c>
      <c r="BE27" s="71">
        <v>-58570</v>
      </c>
      <c r="BF27" s="71">
        <v>-181121</v>
      </c>
      <c r="BG27" s="71">
        <v>-46948</v>
      </c>
      <c r="BH27" s="71">
        <v>-67392</v>
      </c>
      <c r="BI27" s="71">
        <v>-40311</v>
      </c>
      <c r="BJ27" s="71">
        <v>-26470</v>
      </c>
      <c r="BK27" s="71">
        <v>-107197</v>
      </c>
      <c r="BL27" s="71">
        <v>-40711</v>
      </c>
      <c r="BM27" s="71">
        <v>-22089</v>
      </c>
      <c r="BN27" s="71">
        <v>-27650</v>
      </c>
      <c r="BO27" s="71">
        <v>-16747</v>
      </c>
      <c r="BP27" s="71">
        <v>-100651</v>
      </c>
      <c r="BQ27" s="71">
        <v>-14461</v>
      </c>
      <c r="BR27" s="71">
        <v>-33837</v>
      </c>
      <c r="BS27" s="71">
        <v>-23323</v>
      </c>
      <c r="BT27" s="71">
        <v>-29030</v>
      </c>
    </row>
    <row r="28" spans="1:72">
      <c r="A28" s="3" t="s">
        <v>112</v>
      </c>
      <c r="B28" s="163">
        <v>170847</v>
      </c>
      <c r="C28" s="116">
        <v>434517</v>
      </c>
      <c r="D28" s="116">
        <v>132932</v>
      </c>
      <c r="E28" s="116">
        <v>120846</v>
      </c>
      <c r="F28" s="116">
        <v>102885</v>
      </c>
      <c r="G28" s="116">
        <v>77854</v>
      </c>
      <c r="H28" s="116">
        <v>378732</v>
      </c>
      <c r="I28" s="127">
        <v>143709</v>
      </c>
      <c r="J28" s="116">
        <v>70296</v>
      </c>
      <c r="K28" s="116">
        <v>89527</v>
      </c>
      <c r="L28" s="116">
        <v>75200</v>
      </c>
      <c r="M28" s="116">
        <v>333691</v>
      </c>
      <c r="N28" s="116">
        <v>129551</v>
      </c>
      <c r="O28" s="40">
        <v>42989</v>
      </c>
      <c r="P28" s="40">
        <v>67474</v>
      </c>
      <c r="Q28" s="40">
        <v>93677</v>
      </c>
      <c r="R28" s="40">
        <v>314882</v>
      </c>
      <c r="S28" s="40">
        <v>92425</v>
      </c>
      <c r="T28" s="40">
        <v>66512</v>
      </c>
      <c r="U28" s="40">
        <v>72541</v>
      </c>
      <c r="V28" s="40">
        <v>83404</v>
      </c>
      <c r="W28" s="40">
        <v>155135</v>
      </c>
      <c r="X28" s="40">
        <v>43934</v>
      </c>
      <c r="Y28" s="40">
        <v>36308</v>
      </c>
      <c r="Z28" s="40">
        <v>60594</v>
      </c>
      <c r="AA28" s="40">
        <v>14749</v>
      </c>
      <c r="AB28" s="40">
        <v>63279</v>
      </c>
      <c r="AC28" s="63">
        <v>13934</v>
      </c>
      <c r="AD28" s="63">
        <v>15502</v>
      </c>
      <c r="AE28" s="63">
        <v>13747</v>
      </c>
      <c r="AF28" s="63">
        <v>20096</v>
      </c>
      <c r="AG28" s="63">
        <v>117003</v>
      </c>
      <c r="AH28" s="63">
        <v>22928</v>
      </c>
      <c r="AI28" s="63">
        <v>17170</v>
      </c>
      <c r="AJ28" s="63">
        <v>29542</v>
      </c>
      <c r="AK28" s="63">
        <v>47363</v>
      </c>
      <c r="AL28" s="63">
        <v>103718</v>
      </c>
      <c r="AM28" s="63">
        <v>24578</v>
      </c>
      <c r="AN28" s="63">
        <v>21682</v>
      </c>
      <c r="AO28" s="63">
        <v>30319</v>
      </c>
      <c r="AP28" s="63">
        <v>27139</v>
      </c>
      <c r="AQ28" s="63">
        <v>122725</v>
      </c>
      <c r="AR28" s="63">
        <v>21771</v>
      </c>
      <c r="AS28" s="63">
        <v>24835</v>
      </c>
      <c r="AT28" s="63">
        <v>31302</v>
      </c>
      <c r="AU28" s="63">
        <v>44817</v>
      </c>
      <c r="AV28" s="63">
        <v>132553</v>
      </c>
      <c r="AW28" s="63">
        <v>30981</v>
      </c>
      <c r="AX28" s="63">
        <v>30809</v>
      </c>
      <c r="AY28" s="63">
        <v>33873</v>
      </c>
      <c r="AZ28" s="63">
        <v>36890</v>
      </c>
      <c r="BA28" s="63">
        <v>120225</v>
      </c>
      <c r="BB28" s="63">
        <v>30235</v>
      </c>
      <c r="BC28" s="63">
        <v>27086</v>
      </c>
      <c r="BD28" s="63">
        <v>26434</v>
      </c>
      <c r="BE28" s="63">
        <v>36470</v>
      </c>
      <c r="BF28" s="63">
        <v>97546</v>
      </c>
      <c r="BG28" s="63">
        <v>27804</v>
      </c>
      <c r="BH28" s="63">
        <v>26643</v>
      </c>
      <c r="BI28" s="63">
        <v>26972</v>
      </c>
      <c r="BJ28" s="63">
        <v>16127</v>
      </c>
      <c r="BK28" s="63">
        <v>43764</v>
      </c>
      <c r="BL28" s="63">
        <v>14985</v>
      </c>
      <c r="BM28" s="63">
        <v>10171</v>
      </c>
      <c r="BN28" s="63">
        <v>9024</v>
      </c>
      <c r="BO28" s="63">
        <v>9584</v>
      </c>
      <c r="BP28" s="63">
        <v>91283</v>
      </c>
      <c r="BQ28" s="63">
        <v>8405</v>
      </c>
      <c r="BR28" s="63">
        <v>28160</v>
      </c>
      <c r="BS28" s="63">
        <v>29583</v>
      </c>
      <c r="BT28" s="63">
        <v>25135</v>
      </c>
    </row>
    <row r="29" spans="1:72">
      <c r="A29" s="3" t="s">
        <v>113</v>
      </c>
      <c r="B29" s="163">
        <v>-320807</v>
      </c>
      <c r="C29" s="116">
        <v>-1024277</v>
      </c>
      <c r="D29" s="116">
        <v>-252411</v>
      </c>
      <c r="E29" s="116">
        <v>-264098</v>
      </c>
      <c r="F29" s="116">
        <v>-232162</v>
      </c>
      <c r="G29" s="116">
        <v>-275606</v>
      </c>
      <c r="H29" s="116">
        <v>-1050689</v>
      </c>
      <c r="I29" s="127">
        <v>-293312</v>
      </c>
      <c r="J29" s="116">
        <v>-260363</v>
      </c>
      <c r="K29" s="116">
        <v>-239666</v>
      </c>
      <c r="L29" s="116">
        <v>-257348</v>
      </c>
      <c r="M29" s="116">
        <v>-939183</v>
      </c>
      <c r="N29" s="116">
        <v>-207139</v>
      </c>
      <c r="O29" s="40">
        <v>-220025</v>
      </c>
      <c r="P29" s="40">
        <v>-222619</v>
      </c>
      <c r="Q29" s="40">
        <v>-289400</v>
      </c>
      <c r="R29" s="40">
        <v>-898220</v>
      </c>
      <c r="S29" s="40">
        <v>-230571</v>
      </c>
      <c r="T29" s="40">
        <v>-226554</v>
      </c>
      <c r="U29" s="40">
        <v>-178721</v>
      </c>
      <c r="V29" s="40">
        <v>-262374</v>
      </c>
      <c r="W29" s="40">
        <v>-486302</v>
      </c>
      <c r="X29" s="40">
        <v>-143294</v>
      </c>
      <c r="Y29" s="40">
        <v>-130244</v>
      </c>
      <c r="Z29" s="40">
        <v>-124985</v>
      </c>
      <c r="AA29" s="40">
        <v>-88229</v>
      </c>
      <c r="AB29" s="40">
        <v>-392914</v>
      </c>
      <c r="AC29" s="63">
        <v>-65870</v>
      </c>
      <c r="AD29" s="63">
        <v>-73110</v>
      </c>
      <c r="AE29" s="63">
        <v>-155403</v>
      </c>
      <c r="AF29" s="63">
        <v>-98531</v>
      </c>
      <c r="AG29" s="63">
        <v>-415979</v>
      </c>
      <c r="AH29" s="63">
        <v>-78521</v>
      </c>
      <c r="AI29" s="63">
        <v>-133432</v>
      </c>
      <c r="AJ29" s="63">
        <v>-109322</v>
      </c>
      <c r="AK29" s="63">
        <v>-94704</v>
      </c>
      <c r="AL29" s="63">
        <v>-311154</v>
      </c>
      <c r="AM29" s="63">
        <v>-74118</v>
      </c>
      <c r="AN29" s="63">
        <v>-78476</v>
      </c>
      <c r="AO29" s="63">
        <v>-79989</v>
      </c>
      <c r="AP29" s="63">
        <v>-78571</v>
      </c>
      <c r="AQ29" s="63">
        <v>-333873</v>
      </c>
      <c r="AR29" s="63">
        <v>-69007</v>
      </c>
      <c r="AS29" s="63">
        <v>-87517</v>
      </c>
      <c r="AT29" s="63">
        <v>-82055</v>
      </c>
      <c r="AU29" s="63">
        <v>-95294</v>
      </c>
      <c r="AV29" s="63">
        <v>-343569</v>
      </c>
      <c r="AW29" s="63">
        <v>-87823</v>
      </c>
      <c r="AX29" s="63">
        <v>-91927</v>
      </c>
      <c r="AY29" s="63">
        <v>-86972</v>
      </c>
      <c r="AZ29" s="63">
        <v>-76847</v>
      </c>
      <c r="BA29" s="63">
        <v>-311272</v>
      </c>
      <c r="BB29" s="63">
        <v>-78326</v>
      </c>
      <c r="BC29" s="63">
        <v>-85320</v>
      </c>
      <c r="BD29" s="63">
        <v>-72353</v>
      </c>
      <c r="BE29" s="63">
        <v>-75273</v>
      </c>
      <c r="BF29" s="63">
        <v>-266105</v>
      </c>
      <c r="BG29" s="63">
        <v>-72495</v>
      </c>
      <c r="BH29" s="63">
        <v>-78248</v>
      </c>
      <c r="BI29" s="63">
        <v>-73722</v>
      </c>
      <c r="BJ29" s="63">
        <v>-41640</v>
      </c>
      <c r="BK29" s="63">
        <v>-158450</v>
      </c>
      <c r="BL29" s="63">
        <v>-42094</v>
      </c>
      <c r="BM29" s="63">
        <v>-39734</v>
      </c>
      <c r="BN29" s="63">
        <v>-39803</v>
      </c>
      <c r="BO29" s="63">
        <v>-36819</v>
      </c>
      <c r="BP29" s="63">
        <v>-176165</v>
      </c>
      <c r="BQ29" s="63">
        <v>-28842</v>
      </c>
      <c r="BR29" s="63">
        <v>-59788</v>
      </c>
      <c r="BS29" s="63">
        <v>-50608</v>
      </c>
      <c r="BT29" s="63">
        <v>-36927</v>
      </c>
    </row>
    <row r="30" spans="1:72">
      <c r="A30" s="3" t="s">
        <v>294</v>
      </c>
      <c r="B30" s="163">
        <v>60973</v>
      </c>
      <c r="C30" s="116">
        <v>-51166</v>
      </c>
      <c r="D30" s="116">
        <v>49184</v>
      </c>
      <c r="E30" s="116">
        <v>-64309</v>
      </c>
      <c r="F30" s="116">
        <v>-73650</v>
      </c>
      <c r="G30" s="116">
        <v>37609</v>
      </c>
      <c r="H30" s="116">
        <v>-126466</v>
      </c>
      <c r="I30" s="127">
        <v>22149</v>
      </c>
      <c r="J30" s="116">
        <v>-41415</v>
      </c>
      <c r="K30" s="116">
        <v>-15302</v>
      </c>
      <c r="L30" s="116">
        <v>-91898</v>
      </c>
      <c r="M30" s="116">
        <v>-93894</v>
      </c>
      <c r="N30" s="116">
        <v>-22778</v>
      </c>
      <c r="O30" s="40">
        <v>13779</v>
      </c>
      <c r="P30" s="40">
        <v>-31844</v>
      </c>
      <c r="Q30" s="40">
        <v>-53051</v>
      </c>
      <c r="R30" s="40">
        <v>-174942</v>
      </c>
      <c r="S30" s="40">
        <v>9439</v>
      </c>
      <c r="T30" s="40">
        <v>-16697</v>
      </c>
      <c r="U30" s="40">
        <v>-35144</v>
      </c>
      <c r="V30" s="40">
        <v>-132540</v>
      </c>
      <c r="W30" s="40">
        <v>-84657</v>
      </c>
      <c r="X30" s="40">
        <v>19754</v>
      </c>
      <c r="Y30" s="40">
        <v>-41120</v>
      </c>
      <c r="Z30" s="40">
        <v>-32870</v>
      </c>
      <c r="AA30" s="40">
        <v>-30421</v>
      </c>
      <c r="AB30" s="40">
        <v>-14867</v>
      </c>
      <c r="AC30" s="63">
        <v>735</v>
      </c>
      <c r="AD30" s="63">
        <v>-7365</v>
      </c>
      <c r="AE30" s="63">
        <v>-6904</v>
      </c>
      <c r="AF30" s="63">
        <v>-1333</v>
      </c>
      <c r="AG30" s="63">
        <v>-35891</v>
      </c>
      <c r="AH30" s="63">
        <v>50777</v>
      </c>
      <c r="AI30" s="63">
        <v>-81471</v>
      </c>
      <c r="AJ30" s="63">
        <v>10820</v>
      </c>
      <c r="AK30" s="63">
        <v>-16017</v>
      </c>
      <c r="AL30" s="63">
        <v>-35008</v>
      </c>
      <c r="AM30" s="63">
        <v>-70459</v>
      </c>
      <c r="AN30" s="63">
        <v>-8302</v>
      </c>
      <c r="AO30" s="63">
        <v>15001</v>
      </c>
      <c r="AP30" s="63">
        <v>28752</v>
      </c>
      <c r="AQ30" s="63">
        <v>31858</v>
      </c>
      <c r="AR30" s="63">
        <v>4531</v>
      </c>
      <c r="AS30" s="63">
        <v>2173</v>
      </c>
      <c r="AT30" s="63">
        <v>22635</v>
      </c>
      <c r="AU30" s="63">
        <v>2519</v>
      </c>
      <c r="AV30" s="63">
        <v>9312</v>
      </c>
      <c r="AW30" s="63">
        <v>5360</v>
      </c>
      <c r="AX30" s="63">
        <v>-7267</v>
      </c>
      <c r="AY30" s="63">
        <v>-5233</v>
      </c>
      <c r="AZ30" s="63">
        <v>16452</v>
      </c>
      <c r="BA30" s="63">
        <v>-78264</v>
      </c>
      <c r="BB30" s="63">
        <v>30407</v>
      </c>
      <c r="BC30" s="63">
        <v>4416</v>
      </c>
      <c r="BD30" s="63">
        <v>-121985</v>
      </c>
      <c r="BE30" s="63">
        <v>8898</v>
      </c>
      <c r="BF30" s="63">
        <v>-23402</v>
      </c>
      <c r="BG30" s="63">
        <v>5082</v>
      </c>
      <c r="BH30" s="63">
        <v>-24236</v>
      </c>
      <c r="BI30" s="63">
        <v>-6125</v>
      </c>
      <c r="BJ30" s="63">
        <v>1877</v>
      </c>
      <c r="BK30" s="63">
        <v>27021</v>
      </c>
      <c r="BL30" s="63">
        <v>3187</v>
      </c>
      <c r="BM30" s="63">
        <v>5150</v>
      </c>
      <c r="BN30" s="63">
        <v>2306</v>
      </c>
      <c r="BO30" s="63">
        <v>16378</v>
      </c>
      <c r="BP30" s="63">
        <v>-19219</v>
      </c>
      <c r="BQ30" s="63">
        <v>2526</v>
      </c>
      <c r="BR30" s="63">
        <v>-2209</v>
      </c>
      <c r="BS30" s="63">
        <v>-2298</v>
      </c>
      <c r="BT30" s="63">
        <v>-17238</v>
      </c>
    </row>
    <row r="31" spans="1:72">
      <c r="A31" s="3" t="s">
        <v>295</v>
      </c>
      <c r="B31" s="163">
        <v>-83200</v>
      </c>
      <c r="C31" s="116">
        <v>-213304</v>
      </c>
      <c r="D31" s="116">
        <v>-117779</v>
      </c>
      <c r="E31" s="116">
        <v>-11994</v>
      </c>
      <c r="F31" s="116">
        <v>-5696</v>
      </c>
      <c r="G31" s="116">
        <v>-77835</v>
      </c>
      <c r="H31" s="116">
        <v>-216204</v>
      </c>
      <c r="I31" s="127">
        <v>-28837</v>
      </c>
      <c r="J31" s="116">
        <v>-126946</v>
      </c>
      <c r="K31" s="116">
        <v>-6333</v>
      </c>
      <c r="L31" s="116">
        <v>-54088</v>
      </c>
      <c r="M31" s="116">
        <v>-45478</v>
      </c>
      <c r="N31" s="116">
        <v>-61579</v>
      </c>
      <c r="O31" s="40">
        <v>23435</v>
      </c>
      <c r="P31" s="40">
        <v>-95290</v>
      </c>
      <c r="Q31" s="40">
        <v>87956</v>
      </c>
      <c r="R31" s="40">
        <v>-124657</v>
      </c>
      <c r="S31" s="40">
        <v>-8460</v>
      </c>
      <c r="T31" s="40">
        <v>-96646</v>
      </c>
      <c r="U31" s="40">
        <v>-32256</v>
      </c>
      <c r="V31" s="40">
        <v>12705</v>
      </c>
      <c r="W31" s="40">
        <v>-57637</v>
      </c>
      <c r="X31" s="40">
        <v>-82655</v>
      </c>
      <c r="Y31" s="40">
        <v>2219</v>
      </c>
      <c r="Z31" s="40">
        <v>48335</v>
      </c>
      <c r="AA31" s="40">
        <v>-25536</v>
      </c>
      <c r="AB31" s="40">
        <v>2390</v>
      </c>
      <c r="AC31" s="63">
        <v>-1393</v>
      </c>
      <c r="AD31" s="63">
        <v>-1247</v>
      </c>
      <c r="AE31" s="63">
        <v>-1885</v>
      </c>
      <c r="AF31" s="63">
        <v>6915</v>
      </c>
      <c r="AG31" s="63">
        <v>-117292</v>
      </c>
      <c r="AH31" s="63">
        <v>-104279</v>
      </c>
      <c r="AI31" s="63">
        <v>-1665</v>
      </c>
      <c r="AJ31" s="63">
        <v>-11190</v>
      </c>
      <c r="AK31" s="63">
        <v>-158</v>
      </c>
      <c r="AL31" s="63">
        <v>-76344</v>
      </c>
      <c r="AM31" s="63">
        <v>-27583</v>
      </c>
      <c r="AN31" s="63">
        <v>-9930</v>
      </c>
      <c r="AO31" s="63">
        <v>-22935</v>
      </c>
      <c r="AP31" s="63">
        <v>-15896</v>
      </c>
      <c r="AQ31" s="63">
        <v>1824</v>
      </c>
      <c r="AR31" s="63">
        <v>-4665</v>
      </c>
      <c r="AS31" s="63">
        <v>7586</v>
      </c>
      <c r="AT31" s="63">
        <v>-9437</v>
      </c>
      <c r="AU31" s="63">
        <v>8340</v>
      </c>
      <c r="AV31" s="63">
        <v>-59210</v>
      </c>
      <c r="AW31" s="63">
        <v>-10488</v>
      </c>
      <c r="AX31" s="63">
        <v>1056</v>
      </c>
      <c r="AY31" s="63">
        <v>889</v>
      </c>
      <c r="AZ31" s="63">
        <v>-50667</v>
      </c>
      <c r="BA31" s="63">
        <v>-50921</v>
      </c>
      <c r="BB31" s="63">
        <v>-48460</v>
      </c>
      <c r="BC31" s="63">
        <v>-22286</v>
      </c>
      <c r="BD31" s="63">
        <v>48490</v>
      </c>
      <c r="BE31" s="63">
        <v>-28665</v>
      </c>
      <c r="BF31" s="63">
        <v>10840</v>
      </c>
      <c r="BG31" s="63">
        <v>-7339</v>
      </c>
      <c r="BH31" s="63">
        <v>8449</v>
      </c>
      <c r="BI31" s="63">
        <v>12564</v>
      </c>
      <c r="BJ31" s="63">
        <v>-2834</v>
      </c>
      <c r="BK31" s="63">
        <v>-19532</v>
      </c>
      <c r="BL31" s="63">
        <v>-16789</v>
      </c>
      <c r="BM31" s="63">
        <v>2324</v>
      </c>
      <c r="BN31" s="63">
        <v>823</v>
      </c>
      <c r="BO31" s="63">
        <v>-5890</v>
      </c>
      <c r="BP31" s="63">
        <v>3450</v>
      </c>
      <c r="BQ31" s="63">
        <v>3450</v>
      </c>
      <c r="BR31" s="63">
        <v>0</v>
      </c>
      <c r="BS31" s="63">
        <v>0</v>
      </c>
      <c r="BT31" s="63">
        <v>0</v>
      </c>
    </row>
    <row r="32" spans="1:72" s="1" customFormat="1" ht="3.75" customHeight="1">
      <c r="A32" s="76"/>
      <c r="B32" s="161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</row>
    <row r="33" spans="1:72">
      <c r="A33" s="78" t="s">
        <v>234</v>
      </c>
      <c r="B33" s="167">
        <f t="shared" ref="B33:C33" si="15">B27+B25</f>
        <v>16565</v>
      </c>
      <c r="C33" s="119">
        <f t="shared" si="15"/>
        <v>540571</v>
      </c>
      <c r="D33" s="119">
        <f t="shared" ref="D33:F33" si="16">D27+D25</f>
        <v>211529</v>
      </c>
      <c r="E33" s="119">
        <f t="shared" si="16"/>
        <v>104744</v>
      </c>
      <c r="F33" s="119">
        <f t="shared" si="16"/>
        <v>158828</v>
      </c>
      <c r="G33" s="119">
        <f>G27+G25</f>
        <v>65470</v>
      </c>
      <c r="H33" s="119">
        <f t="shared" ref="H33" si="17">H27+H25</f>
        <v>502772</v>
      </c>
      <c r="I33" s="119">
        <f t="shared" ref="I33:L33" si="18">I27+I25</f>
        <v>102890</v>
      </c>
      <c r="J33" s="119">
        <f t="shared" si="18"/>
        <v>119010</v>
      </c>
      <c r="K33" s="119">
        <f t="shared" si="18"/>
        <v>245387</v>
      </c>
      <c r="L33" s="119">
        <f t="shared" si="18"/>
        <v>35485</v>
      </c>
      <c r="M33" s="119">
        <f t="shared" ref="M33:N33" si="19">M27+M25</f>
        <v>1786621</v>
      </c>
      <c r="N33" s="119">
        <f t="shared" si="19"/>
        <v>897550</v>
      </c>
      <c r="O33" s="79">
        <f>O27+O25</f>
        <v>93834</v>
      </c>
      <c r="P33" s="79">
        <v>575565</v>
      </c>
      <c r="Q33" s="79">
        <v>219672</v>
      </c>
      <c r="R33" s="79">
        <v>1193612</v>
      </c>
      <c r="S33" s="79">
        <v>181060</v>
      </c>
      <c r="T33" s="79">
        <v>530032</v>
      </c>
      <c r="U33" s="79">
        <v>265505</v>
      </c>
      <c r="V33" s="79">
        <v>217015</v>
      </c>
      <c r="W33" s="79">
        <v>1939241</v>
      </c>
      <c r="X33" s="79">
        <v>296800</v>
      </c>
      <c r="Y33" s="79">
        <v>903869</v>
      </c>
      <c r="Z33" s="79">
        <v>495841</v>
      </c>
      <c r="AA33" s="79">
        <v>242731</v>
      </c>
      <c r="AB33" s="79">
        <v>1208802</v>
      </c>
      <c r="AC33" s="80">
        <v>277486</v>
      </c>
      <c r="AD33" s="80">
        <v>309269</v>
      </c>
      <c r="AE33" s="80">
        <v>473345</v>
      </c>
      <c r="AF33" s="80">
        <v>148702</v>
      </c>
      <c r="AG33" s="80">
        <v>733674</v>
      </c>
      <c r="AH33" s="80">
        <v>184346</v>
      </c>
      <c r="AI33" s="80">
        <v>419193</v>
      </c>
      <c r="AJ33" s="80">
        <v>61250</v>
      </c>
      <c r="AK33" s="80">
        <v>68885</v>
      </c>
      <c r="AL33" s="80">
        <v>379234</v>
      </c>
      <c r="AM33" s="80">
        <v>87639</v>
      </c>
      <c r="AN33" s="80">
        <v>78838</v>
      </c>
      <c r="AO33" s="80">
        <v>58932</v>
      </c>
      <c r="AP33" s="80">
        <v>153825</v>
      </c>
      <c r="AQ33" s="80">
        <v>622514</v>
      </c>
      <c r="AR33" s="80">
        <v>192107</v>
      </c>
      <c r="AS33" s="80">
        <v>216454</v>
      </c>
      <c r="AT33" s="80">
        <v>53074</v>
      </c>
      <c r="AU33" s="80">
        <v>160879</v>
      </c>
      <c r="AV33" s="80">
        <v>445552</v>
      </c>
      <c r="AW33" s="80">
        <v>248683</v>
      </c>
      <c r="AX33" s="80">
        <v>66775</v>
      </c>
      <c r="AY33" s="80">
        <v>83542</v>
      </c>
      <c r="AZ33" s="80">
        <v>46552</v>
      </c>
      <c r="BA33" s="80">
        <v>205831</v>
      </c>
      <c r="BB33" s="80">
        <v>88094</v>
      </c>
      <c r="BC33" s="80">
        <v>85987</v>
      </c>
      <c r="BD33" s="80">
        <v>18260</v>
      </c>
      <c r="BE33" s="80">
        <v>13490</v>
      </c>
      <c r="BF33" s="80">
        <v>320385</v>
      </c>
      <c r="BG33" s="80">
        <v>61308</v>
      </c>
      <c r="BH33" s="80">
        <v>47284</v>
      </c>
      <c r="BI33" s="80">
        <v>139912</v>
      </c>
      <c r="BJ33" s="80">
        <v>71881</v>
      </c>
      <c r="BK33" s="80">
        <v>195721</v>
      </c>
      <c r="BL33" s="80">
        <v>19775</v>
      </c>
      <c r="BM33" s="80">
        <v>39241</v>
      </c>
      <c r="BN33" s="80">
        <v>87636</v>
      </c>
      <c r="BO33" s="80">
        <v>49069</v>
      </c>
      <c r="BP33" s="80">
        <v>98159</v>
      </c>
      <c r="BQ33" s="80">
        <v>19733</v>
      </c>
      <c r="BR33" s="80">
        <v>3604</v>
      </c>
      <c r="BS33" s="80">
        <v>71873</v>
      </c>
      <c r="BT33" s="80">
        <v>2949</v>
      </c>
    </row>
    <row r="34" spans="1:72" s="1" customFormat="1" ht="3.75" customHeight="1">
      <c r="A34" s="76"/>
      <c r="B34" s="16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</row>
    <row r="35" spans="1:72">
      <c r="A35" s="8" t="s">
        <v>349</v>
      </c>
      <c r="B35" s="163">
        <v>-5773</v>
      </c>
      <c r="C35" s="116">
        <v>-30890</v>
      </c>
      <c r="D35" s="116">
        <v>893</v>
      </c>
      <c r="E35" s="116">
        <v>-8500</v>
      </c>
      <c r="F35" s="116">
        <v>-16060</v>
      </c>
      <c r="G35" s="116">
        <v>-7223</v>
      </c>
      <c r="H35" s="116">
        <v>-9570</v>
      </c>
      <c r="I35" s="116">
        <v>1263</v>
      </c>
      <c r="J35" s="116">
        <v>-5852</v>
      </c>
      <c r="K35" s="116">
        <v>-7260</v>
      </c>
      <c r="L35" s="116">
        <v>2279</v>
      </c>
      <c r="M35" s="116">
        <v>-514421</v>
      </c>
      <c r="N35" s="116">
        <v>-311346</v>
      </c>
      <c r="O35" s="40">
        <v>-731</v>
      </c>
      <c r="P35" s="40">
        <v>-195583</v>
      </c>
      <c r="Q35" s="40">
        <v>-6761</v>
      </c>
      <c r="R35" s="40">
        <v>-273804</v>
      </c>
      <c r="S35" s="40">
        <v>-2632</v>
      </c>
      <c r="T35" s="40">
        <v>-167506</v>
      </c>
      <c r="U35" s="40">
        <v>-82279</v>
      </c>
      <c r="V35" s="40">
        <v>-21387</v>
      </c>
      <c r="W35" s="40">
        <v>-229327</v>
      </c>
      <c r="X35" s="40">
        <v>3243</v>
      </c>
      <c r="Y35" s="40">
        <v>-140475</v>
      </c>
      <c r="Z35" s="40">
        <v>-87392</v>
      </c>
      <c r="AA35" s="40">
        <v>-4703</v>
      </c>
      <c r="AB35" s="40">
        <v>-167151</v>
      </c>
      <c r="AC35" s="63">
        <v>451</v>
      </c>
      <c r="AD35" s="63">
        <v>9380</v>
      </c>
      <c r="AE35" s="63">
        <v>-161421</v>
      </c>
      <c r="AF35" s="63">
        <v>-15561</v>
      </c>
      <c r="AG35" s="63">
        <v>-124725</v>
      </c>
      <c r="AH35" s="63">
        <v>-3943</v>
      </c>
      <c r="AI35" s="63">
        <v>-142878</v>
      </c>
      <c r="AJ35" s="63">
        <v>-3117</v>
      </c>
      <c r="AK35" s="63">
        <v>25213</v>
      </c>
      <c r="AL35" s="63">
        <v>-31606</v>
      </c>
      <c r="AM35" s="63">
        <v>-24257</v>
      </c>
      <c r="AN35" s="63">
        <v>-22197</v>
      </c>
      <c r="AO35" s="63">
        <v>1549</v>
      </c>
      <c r="AP35" s="63">
        <v>13299</v>
      </c>
      <c r="AQ35" s="63">
        <v>-71218</v>
      </c>
      <c r="AR35" s="63">
        <v>-14402</v>
      </c>
      <c r="AS35" s="63">
        <v>-29768</v>
      </c>
      <c r="AT35" s="63">
        <v>-6143</v>
      </c>
      <c r="AU35" s="63">
        <v>-20905</v>
      </c>
      <c r="AV35" s="63">
        <v>-29393</v>
      </c>
      <c r="AW35" s="63">
        <v>-2085</v>
      </c>
      <c r="AX35" s="63">
        <v>-10658</v>
      </c>
      <c r="AY35" s="63">
        <v>-8734</v>
      </c>
      <c r="AZ35" s="63">
        <v>-7916</v>
      </c>
      <c r="BA35" s="63">
        <v>-35385</v>
      </c>
      <c r="BB35" s="63">
        <v>-13823</v>
      </c>
      <c r="BC35" s="63">
        <v>-29442</v>
      </c>
      <c r="BD35" s="63">
        <v>-391</v>
      </c>
      <c r="BE35" s="63">
        <v>8271</v>
      </c>
      <c r="BF35" s="63">
        <v>-24387</v>
      </c>
      <c r="BG35" s="63">
        <v>-13283</v>
      </c>
      <c r="BH35" s="63">
        <v>-4425</v>
      </c>
      <c r="BI35" s="63">
        <v>9732</v>
      </c>
      <c r="BJ35" s="63">
        <v>-16411</v>
      </c>
      <c r="BK35" s="63">
        <v>-10287</v>
      </c>
      <c r="BL35" s="63">
        <v>-4123</v>
      </c>
      <c r="BM35" s="63">
        <v>11233</v>
      </c>
      <c r="BN35" s="63">
        <v>-14657</v>
      </c>
      <c r="BO35" s="63">
        <v>-2740</v>
      </c>
      <c r="BP35" s="63">
        <v>-2226</v>
      </c>
      <c r="BQ35" s="63">
        <v>7382</v>
      </c>
      <c r="BR35" s="63">
        <v>2481</v>
      </c>
      <c r="BS35" s="63">
        <v>-11600</v>
      </c>
      <c r="BT35" s="63">
        <v>-489</v>
      </c>
    </row>
    <row r="36" spans="1:72">
      <c r="A36" s="8" t="s">
        <v>292</v>
      </c>
      <c r="B36" s="163">
        <v>27357</v>
      </c>
      <c r="C36" s="116">
        <v>326496</v>
      </c>
      <c r="D36" s="116">
        <v>-39571</v>
      </c>
      <c r="E36" s="116">
        <v>327837</v>
      </c>
      <c r="F36" s="116">
        <v>33648</v>
      </c>
      <c r="G36" s="116">
        <v>4582</v>
      </c>
      <c r="H36" s="116">
        <v>63529</v>
      </c>
      <c r="I36" s="116">
        <v>888</v>
      </c>
      <c r="J36" s="116">
        <v>44763</v>
      </c>
      <c r="K36" s="116">
        <v>-50678</v>
      </c>
      <c r="L36" s="116">
        <v>68556</v>
      </c>
      <c r="M36" s="116">
        <v>204079</v>
      </c>
      <c r="N36" s="116">
        <v>41078</v>
      </c>
      <c r="O36" s="40">
        <v>117532</v>
      </c>
      <c r="P36" s="40">
        <v>38112</v>
      </c>
      <c r="Q36" s="40">
        <v>7357</v>
      </c>
      <c r="R36" s="40">
        <v>95936</v>
      </c>
      <c r="S36" s="40">
        <v>-26551</v>
      </c>
      <c r="T36" s="40">
        <v>67166</v>
      </c>
      <c r="U36" s="40">
        <v>29370</v>
      </c>
      <c r="V36" s="40">
        <v>25951</v>
      </c>
      <c r="W36" s="40">
        <v>-229046</v>
      </c>
      <c r="X36" s="40">
        <v>-74616</v>
      </c>
      <c r="Y36" s="40">
        <v>-66456</v>
      </c>
      <c r="Z36" s="40">
        <v>-40037</v>
      </c>
      <c r="AA36" s="40">
        <v>-47937</v>
      </c>
      <c r="AB36" s="40">
        <v>-114527</v>
      </c>
      <c r="AC36" s="63">
        <v>-70577</v>
      </c>
      <c r="AD36" s="63">
        <v>-46485</v>
      </c>
      <c r="AE36" s="63">
        <v>19970</v>
      </c>
      <c r="AF36" s="63">
        <v>-17435</v>
      </c>
      <c r="AG36" s="63">
        <v>30061</v>
      </c>
      <c r="AH36" s="63">
        <v>-37758</v>
      </c>
      <c r="AI36" s="63">
        <v>66605</v>
      </c>
      <c r="AJ36" s="63">
        <v>3849</v>
      </c>
      <c r="AK36" s="63">
        <v>-2635</v>
      </c>
      <c r="AL36" s="63">
        <v>-33583</v>
      </c>
      <c r="AM36" s="63">
        <v>22228</v>
      </c>
      <c r="AN36" s="63">
        <v>9288</v>
      </c>
      <c r="AO36" s="63">
        <v>-1934</v>
      </c>
      <c r="AP36" s="63">
        <v>-63165</v>
      </c>
      <c r="AQ36" s="63">
        <v>-59590</v>
      </c>
      <c r="AR36" s="63">
        <v>-24370</v>
      </c>
      <c r="AS36" s="63">
        <v>-18203</v>
      </c>
      <c r="AT36" s="63">
        <v>6084</v>
      </c>
      <c r="AU36" s="63">
        <v>-23101</v>
      </c>
      <c r="AV36" s="63">
        <v>-132292</v>
      </c>
      <c r="AW36" s="63">
        <v>-127157</v>
      </c>
      <c r="AX36" s="63">
        <v>-273</v>
      </c>
      <c r="AY36" s="63">
        <v>-5895</v>
      </c>
      <c r="AZ36" s="63">
        <v>1033</v>
      </c>
      <c r="BA36" s="63">
        <v>36500</v>
      </c>
      <c r="BB36" s="63">
        <v>-2155</v>
      </c>
      <c r="BC36" s="63">
        <v>22630</v>
      </c>
      <c r="BD36" s="63">
        <v>6338</v>
      </c>
      <c r="BE36" s="63">
        <v>9687</v>
      </c>
      <c r="BF36" s="63">
        <v>-7681</v>
      </c>
      <c r="BG36" s="63">
        <v>8545</v>
      </c>
      <c r="BH36" s="63">
        <v>11650</v>
      </c>
      <c r="BI36" s="63">
        <v>-33132</v>
      </c>
      <c r="BJ36" s="63">
        <v>5256</v>
      </c>
      <c r="BK36" s="63">
        <v>-50432</v>
      </c>
      <c r="BL36" s="63">
        <v>-9224</v>
      </c>
      <c r="BM36" s="63">
        <v>-17516</v>
      </c>
      <c r="BN36" s="63">
        <v>-12092</v>
      </c>
      <c r="BO36" s="63">
        <v>-11600</v>
      </c>
      <c r="BP36" s="63">
        <v>-22983</v>
      </c>
      <c r="BQ36" s="63">
        <v>-14376</v>
      </c>
      <c r="BR36" s="63">
        <v>1225</v>
      </c>
      <c r="BS36" s="63">
        <v>-9750</v>
      </c>
      <c r="BT36" s="63">
        <v>-82</v>
      </c>
    </row>
    <row r="37" spans="1:72" s="1" customFormat="1" ht="3.75" customHeight="1">
      <c r="A37" s="76"/>
      <c r="B37" s="161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</row>
    <row r="38" spans="1:72">
      <c r="A38" s="78" t="s">
        <v>56</v>
      </c>
      <c r="B38" s="169">
        <f t="shared" ref="B38:C38" si="20">B33+SUM(B35:B36)</f>
        <v>38149</v>
      </c>
      <c r="C38" s="120">
        <f t="shared" si="20"/>
        <v>836177</v>
      </c>
      <c r="D38" s="120">
        <f t="shared" ref="D38:H38" si="21">D33+SUM(D35:D36)</f>
        <v>172851</v>
      </c>
      <c r="E38" s="120">
        <f t="shared" si="21"/>
        <v>424081</v>
      </c>
      <c r="F38" s="120">
        <f t="shared" si="21"/>
        <v>176416</v>
      </c>
      <c r="G38" s="120">
        <f t="shared" si="21"/>
        <v>62829</v>
      </c>
      <c r="H38" s="120">
        <f t="shared" si="21"/>
        <v>556731</v>
      </c>
      <c r="I38" s="120">
        <f t="shared" ref="I38:L38" si="22">I33+SUM(I35:I36)</f>
        <v>105041</v>
      </c>
      <c r="J38" s="120">
        <f t="shared" si="22"/>
        <v>157921</v>
      </c>
      <c r="K38" s="120">
        <f t="shared" si="22"/>
        <v>187449</v>
      </c>
      <c r="L38" s="120">
        <f t="shared" si="22"/>
        <v>106320</v>
      </c>
      <c r="M38" s="120">
        <f t="shared" ref="M38:N38" si="23">M33+SUM(M35:M36)</f>
        <v>1476279</v>
      </c>
      <c r="N38" s="120">
        <f t="shared" si="23"/>
        <v>627282</v>
      </c>
      <c r="O38" s="79">
        <f>O33+SUM(O35:O36)</f>
        <v>210635</v>
      </c>
      <c r="P38" s="79">
        <v>418094</v>
      </c>
      <c r="Q38" s="79">
        <v>220268</v>
      </c>
      <c r="R38" s="79">
        <v>1015744</v>
      </c>
      <c r="S38" s="79">
        <v>151877</v>
      </c>
      <c r="T38" s="79">
        <v>429692</v>
      </c>
      <c r="U38" s="79">
        <v>212596</v>
      </c>
      <c r="V38" s="79">
        <v>221579</v>
      </c>
      <c r="W38" s="79">
        <v>1480868</v>
      </c>
      <c r="X38" s="79">
        <v>225427</v>
      </c>
      <c r="Y38" s="79">
        <v>696938</v>
      </c>
      <c r="Z38" s="79">
        <v>368412</v>
      </c>
      <c r="AA38" s="79">
        <v>190091</v>
      </c>
      <c r="AB38" s="79">
        <v>927124</v>
      </c>
      <c r="AC38" s="80">
        <v>207360</v>
      </c>
      <c r="AD38" s="80">
        <v>272164</v>
      </c>
      <c r="AE38" s="80">
        <v>331894</v>
      </c>
      <c r="AF38" s="80">
        <v>115706</v>
      </c>
      <c r="AG38" s="80">
        <v>639010</v>
      </c>
      <c r="AH38" s="80">
        <v>142645</v>
      </c>
      <c r="AI38" s="80">
        <v>342920</v>
      </c>
      <c r="AJ38" s="80">
        <v>61982</v>
      </c>
      <c r="AK38" s="80">
        <v>91463</v>
      </c>
      <c r="AL38" s="80">
        <v>314045</v>
      </c>
      <c r="AM38" s="80">
        <v>85610</v>
      </c>
      <c r="AN38" s="80">
        <v>65929</v>
      </c>
      <c r="AO38" s="80">
        <v>58547</v>
      </c>
      <c r="AP38" s="80">
        <v>103959</v>
      </c>
      <c r="AQ38" s="80">
        <v>491706</v>
      </c>
      <c r="AR38" s="80">
        <v>153335</v>
      </c>
      <c r="AS38" s="80">
        <v>168483</v>
      </c>
      <c r="AT38" s="80">
        <v>53015</v>
      </c>
      <c r="AU38" s="80">
        <v>116873</v>
      </c>
      <c r="AV38" s="80">
        <v>283867</v>
      </c>
      <c r="AW38" s="80">
        <v>119441</v>
      </c>
      <c r="AX38" s="80">
        <v>55844</v>
      </c>
      <c r="AY38" s="80">
        <v>68913</v>
      </c>
      <c r="AZ38" s="80">
        <v>39669</v>
      </c>
      <c r="BA38" s="80">
        <v>206946</v>
      </c>
      <c r="BB38" s="80">
        <v>72116</v>
      </c>
      <c r="BC38" s="80">
        <v>79175</v>
      </c>
      <c r="BD38" s="80">
        <v>24207</v>
      </c>
      <c r="BE38" s="80">
        <v>31448</v>
      </c>
      <c r="BF38" s="80">
        <v>288317</v>
      </c>
      <c r="BG38" s="80">
        <v>56570</v>
      </c>
      <c r="BH38" s="80">
        <v>54509</v>
      </c>
      <c r="BI38" s="80">
        <v>116512</v>
      </c>
      <c r="BJ38" s="80">
        <v>60726</v>
      </c>
      <c r="BK38" s="80">
        <v>135002</v>
      </c>
      <c r="BL38" s="80">
        <v>6428</v>
      </c>
      <c r="BM38" s="80">
        <v>32958</v>
      </c>
      <c r="BN38" s="80">
        <v>60887</v>
      </c>
      <c r="BO38" s="80">
        <v>34729</v>
      </c>
      <c r="BP38" s="80">
        <v>72950</v>
      </c>
      <c r="BQ38" s="80">
        <v>12739</v>
      </c>
      <c r="BR38" s="80">
        <v>7310</v>
      </c>
      <c r="BS38" s="80">
        <v>50523</v>
      </c>
      <c r="BT38" s="80">
        <v>2378</v>
      </c>
    </row>
    <row r="39" spans="1:72">
      <c r="A39" s="3" t="s">
        <v>57</v>
      </c>
      <c r="B39" s="144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3">
        <v>0</v>
      </c>
      <c r="AT39" s="63">
        <v>0</v>
      </c>
      <c r="AU39" s="63">
        <v>0</v>
      </c>
      <c r="AV39" s="63">
        <v>0</v>
      </c>
      <c r="AW39" s="63">
        <v>0</v>
      </c>
      <c r="AX39" s="63">
        <v>0</v>
      </c>
      <c r="AY39" s="63">
        <v>0</v>
      </c>
      <c r="AZ39" s="63">
        <v>0</v>
      </c>
      <c r="BA39" s="63">
        <v>0</v>
      </c>
      <c r="BB39" s="63">
        <v>0</v>
      </c>
      <c r="BC39" s="63">
        <v>0</v>
      </c>
      <c r="BD39" s="63">
        <v>0</v>
      </c>
      <c r="BE39" s="63">
        <v>0</v>
      </c>
      <c r="BF39" s="63">
        <v>-2259</v>
      </c>
      <c r="BG39" s="63">
        <v>0</v>
      </c>
      <c r="BH39" s="63">
        <v>-969</v>
      </c>
      <c r="BI39" s="63">
        <v>-1290</v>
      </c>
      <c r="BJ39" s="63">
        <v>0</v>
      </c>
      <c r="BK39" s="63">
        <v>0</v>
      </c>
      <c r="BL39" s="63">
        <v>0</v>
      </c>
      <c r="BM39" s="63">
        <v>0</v>
      </c>
      <c r="BN39" s="63">
        <v>0</v>
      </c>
      <c r="BO39" s="63">
        <v>0</v>
      </c>
      <c r="BP39" s="63">
        <v>0</v>
      </c>
      <c r="BQ39" s="63">
        <v>0</v>
      </c>
      <c r="BR39" s="63">
        <v>0</v>
      </c>
      <c r="BS39" s="63">
        <v>0</v>
      </c>
      <c r="BT39" s="63">
        <v>0</v>
      </c>
    </row>
    <row r="40" spans="1:72" s="1" customFormat="1" ht="3.75" customHeight="1">
      <c r="A40" s="76"/>
      <c r="B40" s="161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</row>
    <row r="41" spans="1:72">
      <c r="A41" s="78" t="s">
        <v>58</v>
      </c>
      <c r="B41" s="167">
        <f t="shared" ref="B41:C41" si="24">B38</f>
        <v>38149</v>
      </c>
      <c r="C41" s="119">
        <f t="shared" si="24"/>
        <v>836177</v>
      </c>
      <c r="D41" s="119">
        <f t="shared" ref="D41:H41" si="25">D38</f>
        <v>172851</v>
      </c>
      <c r="E41" s="119">
        <f t="shared" si="25"/>
        <v>424081</v>
      </c>
      <c r="F41" s="119">
        <f t="shared" si="25"/>
        <v>176416</v>
      </c>
      <c r="G41" s="119">
        <f t="shared" si="25"/>
        <v>62829</v>
      </c>
      <c r="H41" s="119">
        <f t="shared" si="25"/>
        <v>556731</v>
      </c>
      <c r="I41" s="119">
        <f t="shared" ref="I41:L41" si="26">I38</f>
        <v>105041</v>
      </c>
      <c r="J41" s="119">
        <f t="shared" si="26"/>
        <v>157921</v>
      </c>
      <c r="K41" s="119">
        <f t="shared" si="26"/>
        <v>187449</v>
      </c>
      <c r="L41" s="119">
        <f t="shared" si="26"/>
        <v>106320</v>
      </c>
      <c r="M41" s="119">
        <f t="shared" ref="M41:N41" si="27">M38</f>
        <v>1476279</v>
      </c>
      <c r="N41" s="119">
        <f t="shared" si="27"/>
        <v>627282</v>
      </c>
      <c r="O41" s="79">
        <f>O38</f>
        <v>210635</v>
      </c>
      <c r="P41" s="79">
        <v>418094</v>
      </c>
      <c r="Q41" s="79">
        <v>220268</v>
      </c>
      <c r="R41" s="79">
        <v>1015744</v>
      </c>
      <c r="S41" s="79">
        <v>151877</v>
      </c>
      <c r="T41" s="79">
        <v>429692</v>
      </c>
      <c r="U41" s="79">
        <v>212596</v>
      </c>
      <c r="V41" s="79">
        <v>221579</v>
      </c>
      <c r="W41" s="79">
        <v>1480868</v>
      </c>
      <c r="X41" s="79">
        <v>225427</v>
      </c>
      <c r="Y41" s="79">
        <v>696938</v>
      </c>
      <c r="Z41" s="79">
        <v>368412</v>
      </c>
      <c r="AA41" s="79">
        <v>190091</v>
      </c>
      <c r="AB41" s="79">
        <v>927124</v>
      </c>
      <c r="AC41" s="80">
        <v>207360</v>
      </c>
      <c r="AD41" s="80">
        <v>272164</v>
      </c>
      <c r="AE41" s="80">
        <v>331894</v>
      </c>
      <c r="AF41" s="80">
        <v>115706</v>
      </c>
      <c r="AG41" s="80">
        <v>639010</v>
      </c>
      <c r="AH41" s="80">
        <v>142645</v>
      </c>
      <c r="AI41" s="80">
        <v>342920</v>
      </c>
      <c r="AJ41" s="80">
        <v>61982</v>
      </c>
      <c r="AK41" s="80">
        <v>91463</v>
      </c>
      <c r="AL41" s="80">
        <v>314045</v>
      </c>
      <c r="AM41" s="80">
        <v>85610</v>
      </c>
      <c r="AN41" s="80">
        <v>65929</v>
      </c>
      <c r="AO41" s="80">
        <v>58547</v>
      </c>
      <c r="AP41" s="80">
        <v>103959</v>
      </c>
      <c r="AQ41" s="80">
        <v>491706</v>
      </c>
      <c r="AR41" s="80">
        <v>153335</v>
      </c>
      <c r="AS41" s="80">
        <v>168483</v>
      </c>
      <c r="AT41" s="80">
        <v>53015</v>
      </c>
      <c r="AU41" s="80">
        <v>116873</v>
      </c>
      <c r="AV41" s="80">
        <v>283867</v>
      </c>
      <c r="AW41" s="80">
        <v>119441</v>
      </c>
      <c r="AX41" s="80">
        <v>55844</v>
      </c>
      <c r="AY41" s="80">
        <v>68913</v>
      </c>
      <c r="AZ41" s="80">
        <v>39669</v>
      </c>
      <c r="BA41" s="80">
        <v>206946</v>
      </c>
      <c r="BB41" s="80">
        <v>72116</v>
      </c>
      <c r="BC41" s="80">
        <v>79175</v>
      </c>
      <c r="BD41" s="80">
        <v>24207</v>
      </c>
      <c r="BE41" s="80">
        <v>31448</v>
      </c>
      <c r="BF41" s="80">
        <v>286058</v>
      </c>
      <c r="BG41" s="80">
        <v>56570</v>
      </c>
      <c r="BH41" s="80">
        <v>53540</v>
      </c>
      <c r="BI41" s="80">
        <v>115222</v>
      </c>
      <c r="BJ41" s="80">
        <v>60726</v>
      </c>
      <c r="BK41" s="80">
        <v>135002</v>
      </c>
      <c r="BL41" s="80">
        <v>6428</v>
      </c>
      <c r="BM41" s="80">
        <v>32958</v>
      </c>
      <c r="BN41" s="80">
        <v>60887</v>
      </c>
      <c r="BO41" s="80">
        <v>34729</v>
      </c>
      <c r="BP41" s="80">
        <v>72950</v>
      </c>
      <c r="BQ41" s="80">
        <v>12739</v>
      </c>
      <c r="BR41" s="80">
        <v>7310</v>
      </c>
      <c r="BS41" s="80">
        <v>50523</v>
      </c>
      <c r="BT41" s="80">
        <v>2378</v>
      </c>
    </row>
    <row r="42" spans="1:72" s="92" customFormat="1" ht="12.75">
      <c r="A42" s="77" t="s">
        <v>274</v>
      </c>
      <c r="B42" s="165">
        <f>B41/B12</f>
        <v>2.4966721073512069E-2</v>
      </c>
      <c r="C42" s="75">
        <f>C41/C12</f>
        <v>0.11251391829531747</v>
      </c>
      <c r="D42" s="75">
        <f>D41/D12</f>
        <v>7.7039816228676561E-2</v>
      </c>
      <c r="E42" s="75">
        <v>0.26633201490671998</v>
      </c>
      <c r="F42" s="75">
        <v>0.10146758048226089</v>
      </c>
      <c r="G42" s="75">
        <f t="shared" ref="G42" si="28">G41/G12</f>
        <v>3.3830669500382576E-2</v>
      </c>
      <c r="H42" s="75">
        <f>H41/H12</f>
        <v>7.7733643822411339E-2</v>
      </c>
      <c r="I42" s="75">
        <f>I41/$I$12</f>
        <v>6.0452642331985669E-2</v>
      </c>
      <c r="J42" s="75">
        <v>8.6658457432155833E-2</v>
      </c>
      <c r="K42" s="75">
        <f>K41/K12</f>
        <v>9.5714793414256039E-2</v>
      </c>
      <c r="L42" s="75">
        <f>L41/L12</f>
        <v>6.4682982206704473E-2</v>
      </c>
      <c r="M42" s="75">
        <v>0.21420997141795001</v>
      </c>
      <c r="N42" s="75">
        <v>0.25901895356313032</v>
      </c>
      <c r="O42" s="75">
        <v>0.13227509904854368</v>
      </c>
      <c r="P42" s="75">
        <v>0.27237589324744349</v>
      </c>
      <c r="Q42" s="75">
        <v>0.16406236616323561</v>
      </c>
      <c r="R42" s="75">
        <v>0.15326048808868897</v>
      </c>
      <c r="S42" s="75">
        <v>8.3714856759220774E-2</v>
      </c>
      <c r="T42" s="75">
        <v>0.28009496158644775</v>
      </c>
      <c r="U42" s="75">
        <v>0.13440173979561196</v>
      </c>
      <c r="V42" s="75">
        <v>0.13053570071500992</v>
      </c>
      <c r="W42" s="75">
        <v>0.25889513427820121</v>
      </c>
      <c r="X42" s="75">
        <v>0.15204473653681685</v>
      </c>
      <c r="Y42" s="75">
        <v>0.45499966377952294</v>
      </c>
      <c r="Z42" s="75">
        <v>0.25984673491770732</v>
      </c>
      <c r="AA42" s="75">
        <v>0.14799999999999999</v>
      </c>
      <c r="AB42" s="75">
        <v>0.215</v>
      </c>
      <c r="AC42" s="73">
        <v>0.17978837410131823</v>
      </c>
      <c r="AD42" s="73">
        <v>0.22474708479668104</v>
      </c>
      <c r="AE42" s="73">
        <v>0.3608610371762086</v>
      </c>
      <c r="AF42" s="73">
        <v>0.11332393097098979</v>
      </c>
      <c r="AG42" s="73">
        <v>0.17299999999999999</v>
      </c>
      <c r="AH42" s="73">
        <v>0.124</v>
      </c>
      <c r="AI42" s="73">
        <v>0.33319277026488692</v>
      </c>
      <c r="AJ42" s="73">
        <v>8.0846262709266759E-2</v>
      </c>
      <c r="AK42" s="73">
        <v>0.12167017635344653</v>
      </c>
      <c r="AL42" s="73">
        <v>9.3455705069870443E-2</v>
      </c>
      <c r="AM42" s="73">
        <v>7.6186424915746412E-2</v>
      </c>
      <c r="AN42" s="73">
        <v>7.8414278204234647E-2</v>
      </c>
      <c r="AO42" s="73">
        <v>9.1664592169516945E-2</v>
      </c>
      <c r="AP42" s="73">
        <v>0.13729687896204887</v>
      </c>
      <c r="AQ42" s="73">
        <v>0.14311331251904588</v>
      </c>
      <c r="AR42" s="73">
        <v>0.13760138269938671</v>
      </c>
      <c r="AS42" s="73">
        <v>0.18823507067068723</v>
      </c>
      <c r="AT42" s="73">
        <v>8.6340132730752001E-2</v>
      </c>
      <c r="AU42" s="73">
        <v>0.14387078428307115</v>
      </c>
      <c r="AV42" s="73">
        <v>9.4531551533344152E-2</v>
      </c>
      <c r="AW42" s="73">
        <v>0.13270160609373471</v>
      </c>
      <c r="AX42" s="73">
        <v>7.577986332376202E-2</v>
      </c>
      <c r="AY42" s="73">
        <v>9.5124971184917598E-2</v>
      </c>
      <c r="AZ42" s="73">
        <v>6.1843857083615249E-2</v>
      </c>
      <c r="BA42" s="73">
        <v>7.587615832996629E-2</v>
      </c>
      <c r="BB42" s="73">
        <v>8.8650681942506623E-2</v>
      </c>
      <c r="BC42" s="73">
        <v>9.8714929238196289E-2</v>
      </c>
      <c r="BD42" s="73">
        <v>3.6635308646459509E-2</v>
      </c>
      <c r="BE42" s="73">
        <v>6.9710941656322037E-2</v>
      </c>
      <c r="BF42" s="73">
        <v>0.12469932196503722</v>
      </c>
      <c r="BG42" s="73">
        <v>8.1179127909145957E-2</v>
      </c>
      <c r="BH42" s="73">
        <v>9.1523401374731403E-2</v>
      </c>
      <c r="BI42" s="73">
        <v>0.22703529212404952</v>
      </c>
      <c r="BJ42" s="73">
        <v>0.1203367192856605</v>
      </c>
      <c r="BK42" s="73">
        <v>6.848801502858444E-2</v>
      </c>
      <c r="BL42" s="73">
        <v>1.4671678957735614E-2</v>
      </c>
      <c r="BM42" s="73">
        <v>7.7582554165136583E-2</v>
      </c>
      <c r="BN42" s="73">
        <v>9.9084775441257364E-2</v>
      </c>
      <c r="BO42" s="73">
        <v>7.0337500101266229E-2</v>
      </c>
      <c r="BP42" s="73">
        <v>4.4591691091747633E-2</v>
      </c>
      <c r="BQ42" s="73">
        <v>3.154678031663171E-2</v>
      </c>
      <c r="BR42" s="73">
        <v>1.8510265474176786E-2</v>
      </c>
      <c r="BS42" s="73">
        <v>9.2378495299983723E-2</v>
      </c>
      <c r="BT42" s="73">
        <v>8.1911591971423944E-3</v>
      </c>
    </row>
    <row r="43" spans="1:72">
      <c r="A43" s="8"/>
      <c r="B43" s="170"/>
      <c r="W43" s="40">
        <v>3571601</v>
      </c>
      <c r="BP43" s="13"/>
      <c r="BQ43" s="13"/>
      <c r="BR43" s="13"/>
      <c r="BS43" s="13"/>
      <c r="BT43" s="13"/>
    </row>
    <row r="44" spans="1:72">
      <c r="A44" s="78" t="s">
        <v>59</v>
      </c>
      <c r="B44" s="162">
        <v>701717</v>
      </c>
      <c r="C44" s="115">
        <v>3766048</v>
      </c>
      <c r="D44" s="115">
        <v>1197729</v>
      </c>
      <c r="E44" s="115">
        <v>806235</v>
      </c>
      <c r="F44" s="115">
        <v>884460</v>
      </c>
      <c r="G44" s="119">
        <v>877624</v>
      </c>
      <c r="H44" s="119">
        <v>3919577.68</v>
      </c>
      <c r="I44" s="119">
        <v>1017531.68</v>
      </c>
      <c r="J44" s="119">
        <v>1144765</v>
      </c>
      <c r="K44" s="119">
        <v>945669</v>
      </c>
      <c r="L44" s="119">
        <v>811612</v>
      </c>
      <c r="M44" s="119">
        <v>4888729</v>
      </c>
      <c r="N44" s="119">
        <v>2033265</v>
      </c>
      <c r="O44" s="79">
        <v>777369</v>
      </c>
      <c r="P44" s="79">
        <v>1277472</v>
      </c>
      <c r="Q44" s="79">
        <v>800623</v>
      </c>
      <c r="R44" s="79">
        <v>4206767</v>
      </c>
      <c r="S44" s="79">
        <v>972283</v>
      </c>
      <c r="T44" s="79">
        <v>1323104</v>
      </c>
      <c r="U44" s="79">
        <v>880379</v>
      </c>
      <c r="V44" s="79">
        <v>1031001</v>
      </c>
      <c r="W44" s="79">
        <v>4045062</v>
      </c>
      <c r="X44" s="79">
        <v>956133</v>
      </c>
      <c r="Y44" s="79">
        <v>1445295.5830974935</v>
      </c>
      <c r="Z44" s="79">
        <v>903085.55417873408</v>
      </c>
      <c r="AA44" s="79">
        <v>740546.52083081985</v>
      </c>
      <c r="AB44" s="79">
        <v>2943782.5061146049</v>
      </c>
      <c r="AC44" s="80">
        <v>682033.49110193644</v>
      </c>
      <c r="AD44" s="80">
        <v>742767</v>
      </c>
      <c r="AE44" s="80">
        <v>932070</v>
      </c>
      <c r="AF44" s="80">
        <v>586912</v>
      </c>
      <c r="AG44" s="80">
        <v>2442324.12</v>
      </c>
      <c r="AH44" s="80">
        <v>670550</v>
      </c>
      <c r="AI44" s="80">
        <v>950011.00000000012</v>
      </c>
      <c r="AJ44" s="80">
        <v>407946</v>
      </c>
      <c r="AK44" s="80">
        <v>413818.12000000011</v>
      </c>
      <c r="AL44" s="80">
        <v>1742796</v>
      </c>
      <c r="AM44" s="80">
        <v>623757</v>
      </c>
      <c r="AN44" s="80">
        <v>413433</v>
      </c>
      <c r="AO44" s="80">
        <v>309939</v>
      </c>
      <c r="AP44" s="80">
        <v>395667</v>
      </c>
      <c r="AQ44" s="80">
        <v>1696074</v>
      </c>
      <c r="AR44" s="80">
        <v>528828</v>
      </c>
      <c r="AS44" s="80">
        <v>488996</v>
      </c>
      <c r="AT44" s="80">
        <v>275606</v>
      </c>
      <c r="AU44" s="80">
        <v>402644</v>
      </c>
      <c r="AV44" s="80">
        <v>1444377</v>
      </c>
      <c r="AW44" s="80">
        <v>529412</v>
      </c>
      <c r="AX44" s="80">
        <v>319926</v>
      </c>
      <c r="AY44" s="80">
        <v>317267</v>
      </c>
      <c r="AZ44" s="80">
        <v>277772</v>
      </c>
      <c r="BA44" s="80">
        <v>1258049</v>
      </c>
      <c r="BB44" s="80">
        <v>386090</v>
      </c>
      <c r="BC44" s="80">
        <v>372379</v>
      </c>
      <c r="BD44" s="80">
        <v>303426</v>
      </c>
      <c r="BE44" s="80">
        <v>196154</v>
      </c>
      <c r="BF44" s="80">
        <v>1100535</v>
      </c>
      <c r="BG44" s="80">
        <v>288769</v>
      </c>
      <c r="BH44" s="80">
        <v>278772</v>
      </c>
      <c r="BI44" s="80">
        <v>308757</v>
      </c>
      <c r="BJ44" s="80">
        <v>224237</v>
      </c>
      <c r="BK44" s="80">
        <v>750689</v>
      </c>
      <c r="BL44" s="80">
        <v>136429</v>
      </c>
      <c r="BM44" s="80">
        <v>163364</v>
      </c>
      <c r="BN44" s="80">
        <v>238496</v>
      </c>
      <c r="BO44" s="80">
        <v>212400</v>
      </c>
      <c r="BP44" s="80">
        <v>651760</v>
      </c>
      <c r="BQ44" s="80">
        <v>143084</v>
      </c>
      <c r="BR44" s="80">
        <v>156495</v>
      </c>
      <c r="BS44" s="80">
        <v>232788</v>
      </c>
      <c r="BT44" s="80">
        <v>119393</v>
      </c>
    </row>
    <row r="45" spans="1:72" s="92" customFormat="1" ht="12.75">
      <c r="A45" s="77" t="s">
        <v>273</v>
      </c>
      <c r="B45" s="171">
        <v>0.45869252591808185</v>
      </c>
      <c r="C45" s="73">
        <v>0.50652883949615679</v>
      </c>
      <c r="D45" s="73">
        <v>0.53358658443356632</v>
      </c>
      <c r="E45" s="73">
        <v>0.50605551806926419</v>
      </c>
      <c r="F45" s="73">
        <f t="shared" ref="F45:G45" si="29">F44/$H$12</f>
        <v>0.12349285133245667</v>
      </c>
      <c r="G45" s="73">
        <f t="shared" si="29"/>
        <v>0.12253837387535441</v>
      </c>
      <c r="H45" s="73">
        <f>H44/$H$12</f>
        <v>0.54727158234657924</v>
      </c>
      <c r="I45" s="73">
        <f>I44/$I$12</f>
        <v>0.58560446599427363</v>
      </c>
      <c r="J45" s="73">
        <v>0.62818478240589837</v>
      </c>
      <c r="K45" s="75">
        <f>K44/$K$12</f>
        <v>0.48287541130262684</v>
      </c>
      <c r="L45" s="75">
        <f>L44/$L$12</f>
        <v>0.4937686658648216</v>
      </c>
      <c r="M45" s="75">
        <f>M44/M12</f>
        <v>0.70936083176696507</v>
      </c>
      <c r="N45" s="75">
        <f>N44/N12</f>
        <v>0.83958119731881053</v>
      </c>
      <c r="O45" s="73">
        <v>0.48817414708983481</v>
      </c>
      <c r="P45" s="73">
        <v>0.83223527986194035</v>
      </c>
      <c r="Q45" s="73">
        <v>0.59632858056870808</v>
      </c>
      <c r="R45" s="73">
        <v>0.63473794674212924</v>
      </c>
      <c r="S45" s="73">
        <v>0.5359240179515361</v>
      </c>
      <c r="T45" s="73">
        <v>0.86246605488320793</v>
      </c>
      <c r="U45" s="73">
        <v>0.55656959340496082</v>
      </c>
      <c r="V45" s="73">
        <v>0.27176496450079851</v>
      </c>
      <c r="W45" s="73">
        <v>0.70718448211025509</v>
      </c>
      <c r="X45" s="73">
        <v>0.64500000000000002</v>
      </c>
      <c r="Y45" s="73">
        <v>0.94356914684217152</v>
      </c>
      <c r="Z45" s="73">
        <v>0.63696065396863466</v>
      </c>
      <c r="AA45" s="73">
        <v>0.57499999999999996</v>
      </c>
      <c r="AB45" s="73">
        <v>0.68400000000000005</v>
      </c>
      <c r="AC45" s="73">
        <v>0.59099999999999997</v>
      </c>
      <c r="AD45" s="73">
        <v>0.61299999999999999</v>
      </c>
      <c r="AE45" s="73">
        <v>1.0134191848024634</v>
      </c>
      <c r="AF45" s="73">
        <v>0.57482909225095336</v>
      </c>
      <c r="AG45" s="73">
        <v>0.66100000000000003</v>
      </c>
      <c r="AH45" s="73">
        <v>0.58499999999999996</v>
      </c>
      <c r="AI45" s="73">
        <v>0.92306309597607461</v>
      </c>
      <c r="AJ45" s="73">
        <v>0.5321046350100761</v>
      </c>
      <c r="AK45" s="73">
        <v>0.54815138806836106</v>
      </c>
      <c r="AL45" s="73">
        <v>0.5186334091386583</v>
      </c>
      <c r="AM45" s="73">
        <v>0.55509655234401634</v>
      </c>
      <c r="AN45" s="73">
        <v>0.49172671026121045</v>
      </c>
      <c r="AO45" s="73">
        <v>0.48525854497118404</v>
      </c>
      <c r="AP45" s="73">
        <v>0.5225506613980222</v>
      </c>
      <c r="AQ45" s="73">
        <v>0.49365020645960844</v>
      </c>
      <c r="AR45" s="73">
        <v>0.47456525913947423</v>
      </c>
      <c r="AS45" s="73">
        <v>0.54632334786110981</v>
      </c>
      <c r="AT45" s="73">
        <v>0.44885143113065429</v>
      </c>
      <c r="AU45" s="73">
        <v>0.49565518183731827</v>
      </c>
      <c r="AV45" s="73">
        <v>0.48099708246846945</v>
      </c>
      <c r="AW45" s="73">
        <v>0.58818850047551752</v>
      </c>
      <c r="AX45" s="73">
        <v>0.43413703448388163</v>
      </c>
      <c r="AY45" s="73">
        <v>0.43794370050535097</v>
      </c>
      <c r="AZ45" s="73">
        <v>0.43304575032972792</v>
      </c>
      <c r="BA45" s="73">
        <v>0.46126006354728172</v>
      </c>
      <c r="BB45" s="73">
        <v>0.47461231614596461</v>
      </c>
      <c r="BC45" s="73">
        <v>0.46427997012681144</v>
      </c>
      <c r="BD45" s="73">
        <v>0.45921035904327773</v>
      </c>
      <c r="BE45" s="73">
        <v>0.43481557013654903</v>
      </c>
      <c r="BF45" s="73">
        <v>0.47974875129796135</v>
      </c>
      <c r="BG45" s="73">
        <v>0.41438952779204824</v>
      </c>
      <c r="BH45" s="73">
        <v>0.47654392319829331</v>
      </c>
      <c r="BI45" s="73">
        <v>0.60837978589457875</v>
      </c>
      <c r="BJ45" s="73">
        <v>0.44435571126796847</v>
      </c>
      <c r="BK45" s="73">
        <v>0.38083287294849727</v>
      </c>
      <c r="BL45" s="73">
        <v>0.31139428881843684</v>
      </c>
      <c r="BM45" s="73">
        <v>0.38455599182697286</v>
      </c>
      <c r="BN45" s="73">
        <v>0.38811770334616774</v>
      </c>
      <c r="BO45" s="73">
        <v>0.43017895768691722</v>
      </c>
      <c r="BP45" s="73">
        <v>0.39839726642847756</v>
      </c>
      <c r="BQ45" s="73">
        <v>0.35433232709199552</v>
      </c>
      <c r="BR45" s="73">
        <v>0.39627414437500635</v>
      </c>
      <c r="BS45" s="73">
        <v>0.42563990982112326</v>
      </c>
      <c r="BT45" s="73">
        <v>0.41125612700774683</v>
      </c>
    </row>
    <row r="46" spans="1:72" s="1" customFormat="1" ht="3.75" customHeight="1">
      <c r="A46" s="76"/>
      <c r="B46" s="161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</row>
    <row r="47" spans="1:72">
      <c r="A47" s="78" t="s">
        <v>60</v>
      </c>
      <c r="B47" s="162">
        <v>582274.15284735337</v>
      </c>
      <c r="C47" s="115">
        <v>3503415.5313851573</v>
      </c>
      <c r="D47" s="115">
        <v>1094433.3457724052</v>
      </c>
      <c r="E47" s="115">
        <v>787064.53167937289</v>
      </c>
      <c r="F47" s="115">
        <v>816891.82437051495</v>
      </c>
      <c r="G47" s="119">
        <v>805025.38713286468</v>
      </c>
      <c r="H47" s="119">
        <v>3445216.24026547</v>
      </c>
      <c r="I47" s="119">
        <v>771411.80685999384</v>
      </c>
      <c r="J47" s="119">
        <v>1058357.9915768162</v>
      </c>
      <c r="K47" s="119">
        <v>943107.712755393</v>
      </c>
      <c r="L47" s="119">
        <v>672338.72907326662</v>
      </c>
      <c r="M47" s="119">
        <v>3070146.7636708696</v>
      </c>
      <c r="N47" s="119">
        <v>1154081.5305920648</v>
      </c>
      <c r="O47" s="79">
        <v>703845.45677786099</v>
      </c>
      <c r="P47" s="79">
        <v>654957.9832175083</v>
      </c>
      <c r="Q47" s="79">
        <v>557261.44532343559</v>
      </c>
      <c r="R47" s="79">
        <v>3355540.8590312488</v>
      </c>
      <c r="S47" s="79">
        <v>917139.51126043848</v>
      </c>
      <c r="T47" s="79">
        <v>774993.69999360025</v>
      </c>
      <c r="U47" s="79">
        <v>787713.6453627391</v>
      </c>
      <c r="V47" s="79">
        <v>875694.00241447124</v>
      </c>
      <c r="W47" s="79">
        <v>3141951.9357906231</v>
      </c>
      <c r="X47" s="79">
        <v>770755.92661976896</v>
      </c>
      <c r="Y47" s="79">
        <v>892795.7329058731</v>
      </c>
      <c r="Z47" s="79">
        <v>790093.72956429922</v>
      </c>
      <c r="AA47" s="79">
        <v>688306.57408421393</v>
      </c>
      <c r="AB47" s="79">
        <v>2187515.3234166033</v>
      </c>
      <c r="AC47" s="80">
        <v>568227.04012613045</v>
      </c>
      <c r="AD47" s="80">
        <v>651597.11266133317</v>
      </c>
      <c r="AE47" s="80">
        <v>476247.93252078444</v>
      </c>
      <c r="AF47" s="80">
        <v>491443.2381083552</v>
      </c>
      <c r="AG47" s="80">
        <v>1857190.6105202381</v>
      </c>
      <c r="AH47" s="80">
        <v>579510</v>
      </c>
      <c r="AI47" s="80">
        <v>541440.25220023817</v>
      </c>
      <c r="AJ47" s="80">
        <v>387858.35832</v>
      </c>
      <c r="AK47" s="80">
        <v>348383</v>
      </c>
      <c r="AL47" s="80">
        <v>1644534</v>
      </c>
      <c r="AM47" s="80">
        <v>509586</v>
      </c>
      <c r="AN47" s="80">
        <v>417320</v>
      </c>
      <c r="AO47" s="80">
        <v>316238</v>
      </c>
      <c r="AP47" s="80">
        <v>401390</v>
      </c>
      <c r="AQ47" s="80">
        <v>1949252</v>
      </c>
      <c r="AR47" s="80">
        <v>585629</v>
      </c>
      <c r="AS47" s="80">
        <v>497440</v>
      </c>
      <c r="AT47" s="80">
        <v>390843</v>
      </c>
      <c r="AU47" s="80">
        <v>475340</v>
      </c>
      <c r="AV47" s="80">
        <v>1445082.8621271197</v>
      </c>
      <c r="AW47" s="80">
        <v>400991</v>
      </c>
      <c r="AX47" s="80">
        <v>341638</v>
      </c>
      <c r="AY47" s="80">
        <v>368704</v>
      </c>
      <c r="AZ47" s="80">
        <v>333750</v>
      </c>
      <c r="BA47" s="80">
        <v>1301240</v>
      </c>
      <c r="BB47" s="80">
        <v>346297</v>
      </c>
      <c r="BC47" s="80">
        <v>411909</v>
      </c>
      <c r="BD47" s="80">
        <v>318903</v>
      </c>
      <c r="BE47" s="80">
        <v>224132</v>
      </c>
      <c r="BF47" s="80">
        <v>1091592</v>
      </c>
      <c r="BG47" s="80">
        <v>319878</v>
      </c>
      <c r="BH47" s="80">
        <v>287683</v>
      </c>
      <c r="BI47" s="80">
        <v>256918</v>
      </c>
      <c r="BJ47" s="80">
        <v>227113</v>
      </c>
      <c r="BK47" s="80">
        <v>766240</v>
      </c>
      <c r="BL47" s="80">
        <v>147506</v>
      </c>
      <c r="BM47" s="80">
        <v>168426</v>
      </c>
      <c r="BN47" s="80">
        <v>238669</v>
      </c>
      <c r="BO47" s="80">
        <v>211639</v>
      </c>
      <c r="BP47" s="80">
        <v>651914</v>
      </c>
      <c r="BQ47" s="80">
        <v>142877</v>
      </c>
      <c r="BR47" s="80">
        <v>162690</v>
      </c>
      <c r="BS47" s="80">
        <v>238271</v>
      </c>
      <c r="BT47" s="80">
        <v>108076</v>
      </c>
    </row>
    <row r="48" spans="1:72" s="92" customFormat="1" ht="12.75">
      <c r="A48" s="77" t="s">
        <v>272</v>
      </c>
      <c r="B48" s="171">
        <v>0.38061612009736662</v>
      </c>
      <c r="C48" s="73">
        <v>0.47120509440807323</v>
      </c>
      <c r="D48" s="73">
        <v>0.48756851580023358</v>
      </c>
      <c r="E48" s="73">
        <v>0.49402264765601572</v>
      </c>
      <c r="F48" s="73">
        <f t="shared" ref="F48:G48" si="30">F47/$H$12</f>
        <v>0.11405863535002975</v>
      </c>
      <c r="G48" s="73">
        <f t="shared" si="30"/>
        <v>0.11240178238931352</v>
      </c>
      <c r="H48" s="73">
        <f>H47/$H$12</f>
        <v>0.48103879990872284</v>
      </c>
      <c r="I48" s="73">
        <f>I47/$I$12</f>
        <v>0.44395885464511969</v>
      </c>
      <c r="J48" s="73">
        <v>0.58076931479056915</v>
      </c>
      <c r="K48" s="75">
        <v>0.48106106622959199</v>
      </c>
      <c r="L48" s="75">
        <f>L47/$L$12</f>
        <v>0.40903756630478183</v>
      </c>
      <c r="M48" s="75">
        <v>0.44351531982114178</v>
      </c>
      <c r="N48" s="75">
        <v>0.47630057419964861</v>
      </c>
      <c r="O48" s="73">
        <v>0.43736369418449556</v>
      </c>
      <c r="P48" s="73">
        <v>0.42621319654862838</v>
      </c>
      <c r="Q48" s="73">
        <v>0.41506542616860997</v>
      </c>
      <c r="R48" s="73">
        <v>0.50508911678009627</v>
      </c>
      <c r="S48" s="73">
        <v>0.50483261661700118</v>
      </c>
      <c r="T48" s="73">
        <v>0.50499506077818113</v>
      </c>
      <c r="U48" s="73">
        <v>0.49708339798149842</v>
      </c>
      <c r="V48" s="73">
        <v>0.51287676958308415</v>
      </c>
      <c r="W48" s="73">
        <v>0.54503587122777597</v>
      </c>
      <c r="X48" s="73">
        <v>0.51857812563775973</v>
      </c>
      <c r="Y48" s="73">
        <v>0.58309749354780283</v>
      </c>
      <c r="Z48" s="73">
        <v>0.55417873410032337</v>
      </c>
      <c r="AA48" s="73">
        <v>0.52100000000000002</v>
      </c>
      <c r="AB48" s="73">
        <v>0.50600000000000001</v>
      </c>
      <c r="AC48" s="73">
        <v>0.49099999999999999</v>
      </c>
      <c r="AD48" s="73">
        <v>0.53696966195428908</v>
      </c>
      <c r="AE48" s="73">
        <v>0.51458225196302165</v>
      </c>
      <c r="AF48" s="73">
        <v>0.47952330785862357</v>
      </c>
      <c r="AG48" s="73">
        <v>0.502</v>
      </c>
      <c r="AH48" s="73">
        <v>0.505</v>
      </c>
      <c r="AI48" s="73">
        <v>0.52568137591311481</v>
      </c>
      <c r="AJ48" s="73">
        <v>0.50364936101473068</v>
      </c>
      <c r="AK48" s="73">
        <v>0.46147477792760694</v>
      </c>
      <c r="AL48" s="73">
        <v>0.48630925080352477</v>
      </c>
      <c r="AM48" s="73">
        <v>0.45316351684470008</v>
      </c>
      <c r="AN48" s="73">
        <v>0.49529886227957109</v>
      </c>
      <c r="AO48" s="73">
        <v>0.49149009910992236</v>
      </c>
      <c r="AP48" s="73">
        <v>0.52049753230821894</v>
      </c>
      <c r="AQ48" s="73">
        <v>0.5383770011267297</v>
      </c>
      <c r="AR48" s="73">
        <v>0.5237055930966581</v>
      </c>
      <c r="AS48" s="73">
        <v>0.55290831507682181</v>
      </c>
      <c r="AT48" s="73">
        <v>0.53107882806006312</v>
      </c>
      <c r="AU48" s="73">
        <v>0.54840983040534708</v>
      </c>
      <c r="AV48" s="73">
        <v>0.4628194391502089</v>
      </c>
      <c r="AW48" s="73">
        <v>0.44839994511724651</v>
      </c>
      <c r="AX48" s="73">
        <v>0.46209510309417795</v>
      </c>
      <c r="AY48" s="73">
        <v>0.47310570340894126</v>
      </c>
      <c r="AZ48" s="73">
        <v>0.47045107008190906</v>
      </c>
      <c r="BA48" s="73">
        <v>0.46</v>
      </c>
      <c r="BB48" s="73">
        <v>0.42299999999999999</v>
      </c>
      <c r="BC48" s="73">
        <v>0.48299999999999998</v>
      </c>
      <c r="BD48" s="73">
        <v>0.46700000000000003</v>
      </c>
      <c r="BE48" s="73">
        <v>0.46899999999999997</v>
      </c>
      <c r="BF48" s="73">
        <v>0.46500000000000002</v>
      </c>
      <c r="BG48" s="73">
        <v>0.44500000000000001</v>
      </c>
      <c r="BH48" s="73">
        <v>0.48399999999999999</v>
      </c>
      <c r="BI48" s="73">
        <v>0.48799999999999999</v>
      </c>
      <c r="BJ48" s="73">
        <v>0.44400000000000001</v>
      </c>
      <c r="BK48" s="73">
        <v>0.38900000000000001</v>
      </c>
      <c r="BL48" s="73">
        <v>0.33700000000000002</v>
      </c>
      <c r="BM48" s="73">
        <v>0.39600000000000002</v>
      </c>
      <c r="BN48" s="73">
        <v>0.39100000000000001</v>
      </c>
      <c r="BO48" s="73">
        <v>0.42799999999999999</v>
      </c>
      <c r="BP48" s="73">
        <v>0.39800000000000002</v>
      </c>
      <c r="BQ48" s="73">
        <v>0.35399999999999998</v>
      </c>
      <c r="BR48" s="73">
        <v>0.40799999999999997</v>
      </c>
      <c r="BS48" s="73">
        <v>0.432</v>
      </c>
      <c r="BT48" s="73">
        <v>0.36399999999999999</v>
      </c>
    </row>
    <row r="49" spans="1:72" s="1" customFormat="1" ht="3.75" customHeight="1">
      <c r="A49" s="76"/>
      <c r="B49" s="161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</row>
    <row r="50" spans="1:72">
      <c r="A50" s="78" t="s">
        <v>114</v>
      </c>
      <c r="B50" s="162">
        <v>121755.92672319332</v>
      </c>
      <c r="C50" s="115">
        <v>1573413.0597355557</v>
      </c>
      <c r="D50" s="115">
        <v>500958.58991970913</v>
      </c>
      <c r="E50" s="115">
        <v>374539.69141775824</v>
      </c>
      <c r="F50" s="115">
        <v>366811.54399357538</v>
      </c>
      <c r="G50" s="119">
        <v>331103.19197451323</v>
      </c>
      <c r="H50" s="119">
        <v>1571424.4606313626</v>
      </c>
      <c r="I50" s="119">
        <v>252337.36276558577</v>
      </c>
      <c r="J50" s="119">
        <v>514143.05760033487</v>
      </c>
      <c r="K50" s="119">
        <v>497242.09342464915</v>
      </c>
      <c r="L50" s="119">
        <v>307701.94684079319</v>
      </c>
      <c r="M50" s="119">
        <v>1229843.7012649439</v>
      </c>
      <c r="N50" s="119">
        <v>466053.30605839269</v>
      </c>
      <c r="O50" s="79">
        <v>250318.31349110213</v>
      </c>
      <c r="P50" s="79">
        <v>297893.98929389531</v>
      </c>
      <c r="Q50" s="79">
        <v>215577.74466155388</v>
      </c>
      <c r="R50" s="79">
        <v>1704103.2909184876</v>
      </c>
      <c r="S50" s="79">
        <v>462818.87620342337</v>
      </c>
      <c r="T50" s="79">
        <v>357232.00291331735</v>
      </c>
      <c r="U50" s="79">
        <v>420036.56317365187</v>
      </c>
      <c r="V50" s="79">
        <v>464015.84862809535</v>
      </c>
      <c r="W50" s="79">
        <v>1795348.3539379253</v>
      </c>
      <c r="X50" s="79">
        <v>404531.76374981808</v>
      </c>
      <c r="Y50" s="79">
        <v>556210.407070569</v>
      </c>
      <c r="Z50" s="79">
        <v>467250.43164665974</v>
      </c>
      <c r="AA50" s="79">
        <v>367355.77885441063</v>
      </c>
      <c r="AB50" s="79">
        <v>1021884.9691474268</v>
      </c>
      <c r="AC50" s="80">
        <v>273858.5816170238</v>
      </c>
      <c r="AD50" s="80">
        <v>349087.11266133317</v>
      </c>
      <c r="AE50" s="80">
        <v>214741.93252078444</v>
      </c>
      <c r="AF50" s="80">
        <v>184197</v>
      </c>
      <c r="AG50" s="80">
        <v>792537.52821845817</v>
      </c>
      <c r="AH50" s="80">
        <v>270185</v>
      </c>
      <c r="AI50" s="80">
        <v>237686.25220023817</v>
      </c>
      <c r="AJ50" s="80">
        <v>166341.27601822</v>
      </c>
      <c r="AK50" s="80">
        <v>118326</v>
      </c>
      <c r="AL50" s="80">
        <v>599760.32654916251</v>
      </c>
      <c r="AM50" s="80">
        <v>121050</v>
      </c>
      <c r="AN50" s="80">
        <v>157751</v>
      </c>
      <c r="AO50" s="80">
        <v>122835.32654916251</v>
      </c>
      <c r="AP50" s="80">
        <v>198124</v>
      </c>
      <c r="AQ50" s="80">
        <v>1053485</v>
      </c>
      <c r="AR50" s="80">
        <v>296278</v>
      </c>
      <c r="AS50" s="80">
        <v>277821</v>
      </c>
      <c r="AT50" s="80">
        <v>206193</v>
      </c>
      <c r="AU50" s="80">
        <v>273193</v>
      </c>
      <c r="AV50" s="80">
        <v>707172</v>
      </c>
      <c r="AW50" s="80">
        <v>182232</v>
      </c>
      <c r="AX50" s="80">
        <v>155816</v>
      </c>
      <c r="AY50" s="80">
        <v>192422</v>
      </c>
      <c r="AZ50" s="80">
        <v>176702</v>
      </c>
      <c r="BA50" s="80">
        <v>550700</v>
      </c>
      <c r="BB50" s="80">
        <v>147613</v>
      </c>
      <c r="BC50" s="80">
        <v>201620</v>
      </c>
      <c r="BD50" s="80">
        <v>112652</v>
      </c>
      <c r="BE50" s="80">
        <v>88815</v>
      </c>
      <c r="BF50" s="80">
        <v>494760</v>
      </c>
      <c r="BG50" s="80">
        <v>139365</v>
      </c>
      <c r="BH50" s="80">
        <v>125851</v>
      </c>
      <c r="BI50" s="80">
        <v>128384</v>
      </c>
      <c r="BJ50" s="80">
        <v>101160</v>
      </c>
      <c r="BK50" s="80">
        <v>319249</v>
      </c>
      <c r="BL50" s="80">
        <v>71563</v>
      </c>
      <c r="BM50" s="80">
        <v>66392</v>
      </c>
      <c r="BN50" s="80">
        <v>116777</v>
      </c>
      <c r="BO50" s="80">
        <v>64517</v>
      </c>
      <c r="BP50" s="81"/>
      <c r="BQ50" s="81"/>
      <c r="BR50" s="81"/>
      <c r="BS50" s="81"/>
      <c r="BT50" s="81"/>
    </row>
    <row r="51" spans="1:72" s="92" customFormat="1" thickBot="1">
      <c r="A51" s="77" t="s">
        <v>271</v>
      </c>
      <c r="B51" s="172">
        <v>7.9588400415207886E-2</v>
      </c>
      <c r="C51" s="73">
        <v>0.21162212781035938</v>
      </c>
      <c r="D51" s="73">
        <v>0.22317634701832653</v>
      </c>
      <c r="E51" s="73">
        <v>0.23509011340107536</v>
      </c>
      <c r="F51" s="73">
        <f t="shared" ref="F51:G51" si="31">F50/F12</f>
        <v>0.21097564768496332</v>
      </c>
      <c r="G51" s="73">
        <f t="shared" si="31"/>
        <v>0.1782845924367964</v>
      </c>
      <c r="H51" s="73">
        <f>H50/H12</f>
        <v>0.21941036032939282</v>
      </c>
      <c r="I51" s="73">
        <f>I50/$I$12</f>
        <v>0.14522386818732186</v>
      </c>
      <c r="J51" s="73">
        <v>0.28213375213617609</v>
      </c>
      <c r="K51" s="73">
        <v>0.25363360770132587</v>
      </c>
      <c r="L51" s="73">
        <f>L50/$L$12</f>
        <v>0.1871997700571045</v>
      </c>
      <c r="M51" s="73">
        <v>0.17766398953656437</v>
      </c>
      <c r="N51" s="73">
        <v>0.19234469264002213</v>
      </c>
      <c r="O51" s="73">
        <v>0.15554571142888524</v>
      </c>
      <c r="P51" s="73">
        <v>0.19385419013574967</v>
      </c>
      <c r="Q51" s="73">
        <v>0.16056892004879675</v>
      </c>
      <c r="R51" s="73">
        <v>0.25650828354406241</v>
      </c>
      <c r="S51" s="73">
        <v>0.25475520509678068</v>
      </c>
      <c r="T51" s="73">
        <v>0.23277659808668349</v>
      </c>
      <c r="U51" s="73">
        <v>0.26554424762605261</v>
      </c>
      <c r="V51" s="73">
        <v>0.27176496450079901</v>
      </c>
      <c r="W51" s="73">
        <v>0.31143991831933576</v>
      </c>
      <c r="X51" s="73">
        <v>0.27200000000000002</v>
      </c>
      <c r="Y51" s="73">
        <v>0.36326886688004056</v>
      </c>
      <c r="Z51" s="73">
        <v>0.32773358783719159</v>
      </c>
      <c r="AA51" s="73">
        <v>0.27800000000000002</v>
      </c>
      <c r="AB51" s="73">
        <v>0.23599999999999999</v>
      </c>
      <c r="AC51" s="73">
        <v>0.23699999999999999</v>
      </c>
      <c r="AD51" s="73">
        <v>0.28767651856643722</v>
      </c>
      <c r="AE51" s="73">
        <v>0.23202701719364199</v>
      </c>
      <c r="AF51" s="73">
        <v>0.18</v>
      </c>
      <c r="AG51" s="73">
        <v>0.214</v>
      </c>
      <c r="AH51" s="73">
        <v>0.23599999999999999</v>
      </c>
      <c r="AI51" s="73">
        <v>0.23076828068195454</v>
      </c>
      <c r="AJ51" s="73">
        <v>0.21600070123493695</v>
      </c>
      <c r="AK51" s="73">
        <v>0.15673688031006683</v>
      </c>
      <c r="AL51" s="73">
        <v>0.1773565254728221</v>
      </c>
      <c r="AM51" s="73">
        <v>0.10764707765529458</v>
      </c>
      <c r="AN51" s="73">
        <v>0.18722776484104434</v>
      </c>
      <c r="AO51" s="73">
        <v>0.19090743782900002</v>
      </c>
      <c r="AP51" s="73">
        <v>0.25691485361128474</v>
      </c>
      <c r="AQ51" s="73">
        <v>0.29111437980865207</v>
      </c>
      <c r="AR51" s="73">
        <v>0.26495010121252938</v>
      </c>
      <c r="AS51" s="73">
        <v>0.30880013871614209</v>
      </c>
      <c r="AT51" s="73">
        <v>0.28042148016004526</v>
      </c>
      <c r="AU51" s="73">
        <v>0.31556721567226531</v>
      </c>
      <c r="AV51" s="73">
        <v>0.22648727847392566</v>
      </c>
      <c r="AW51" s="73">
        <v>0.20377695653438005</v>
      </c>
      <c r="AX51" s="73">
        <v>0.21075468941898276</v>
      </c>
      <c r="AY51" s="73">
        <v>0.24690791704423168</v>
      </c>
      <c r="AZ51" s="73">
        <v>0.24907777572544038</v>
      </c>
      <c r="BA51" s="73">
        <v>0.2</v>
      </c>
      <c r="BB51" s="73">
        <v>0.18</v>
      </c>
      <c r="BC51" s="73">
        <v>0.23599999999999999</v>
      </c>
      <c r="BD51" s="73">
        <v>0.16500000000000001</v>
      </c>
      <c r="BE51" s="73">
        <v>0.186</v>
      </c>
      <c r="BF51" s="73">
        <v>0.21</v>
      </c>
      <c r="BG51" s="73">
        <v>0.19400000000000001</v>
      </c>
      <c r="BH51" s="73">
        <v>0.20799999999999999</v>
      </c>
      <c r="BI51" s="73">
        <v>0.24399999999999999</v>
      </c>
      <c r="BJ51" s="73">
        <v>0.19800000000000001</v>
      </c>
      <c r="BK51" s="73">
        <v>0.16200000000000001</v>
      </c>
      <c r="BL51" s="73">
        <v>0.16300000000000001</v>
      </c>
      <c r="BM51" s="73">
        <v>0.156</v>
      </c>
      <c r="BN51" s="73">
        <v>0.19</v>
      </c>
      <c r="BO51" s="73">
        <v>0.13100000000000001</v>
      </c>
      <c r="BP51" s="74"/>
      <c r="BQ51" s="74"/>
      <c r="BR51" s="74"/>
      <c r="BS51" s="74"/>
      <c r="BT51" s="74"/>
    </row>
    <row r="52" spans="1:72" customFormat="1" ht="5.25" customHeight="1" thickBo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</row>
    <row r="53" spans="1:72">
      <c r="A53" s="8" t="s">
        <v>204</v>
      </c>
      <c r="AB53" s="67"/>
      <c r="BD53" s="27"/>
      <c r="BP53" s="13"/>
      <c r="BQ53" s="13"/>
      <c r="BR53" s="13"/>
      <c r="BS53" s="13"/>
    </row>
    <row r="54" spans="1:72">
      <c r="O54" s="40"/>
      <c r="P54" s="40"/>
      <c r="Q54" s="40"/>
      <c r="R54" s="40"/>
      <c r="S54" s="40"/>
      <c r="V54" s="40"/>
      <c r="W54" s="40"/>
      <c r="AB54" s="67"/>
      <c r="AK54" s="15"/>
      <c r="AL54" s="15"/>
      <c r="BP54" s="13"/>
      <c r="BQ54" s="13"/>
      <c r="BR54" s="13"/>
      <c r="BS54" s="13"/>
    </row>
    <row r="55" spans="1:72">
      <c r="M55" s="1" t="s">
        <v>339</v>
      </c>
      <c r="O55" s="40"/>
      <c r="P55" s="40"/>
      <c r="Q55" s="40"/>
      <c r="R55" s="40"/>
      <c r="S55" s="40"/>
      <c r="V55" s="40"/>
      <c r="AB55" s="67"/>
      <c r="AJ55" s="15"/>
      <c r="AK55" s="15"/>
      <c r="BP55" s="13"/>
      <c r="BQ55" s="13"/>
      <c r="BR55" s="13"/>
    </row>
    <row r="56" spans="1:72">
      <c r="AB56" s="67"/>
      <c r="AC56" s="15"/>
      <c r="AD56" s="15"/>
      <c r="AJ56" s="15"/>
      <c r="AK56" s="15"/>
      <c r="BP56" s="13"/>
      <c r="BQ56" s="13"/>
      <c r="BR56" s="13"/>
    </row>
    <row r="57" spans="1:72">
      <c r="AB57" s="67"/>
      <c r="AJ57" s="15"/>
      <c r="AK57" s="15"/>
      <c r="BP57" s="13"/>
      <c r="BQ57" s="13"/>
      <c r="BR57" s="13"/>
    </row>
    <row r="58" spans="1:72">
      <c r="O58" s="40"/>
      <c r="P58" s="40"/>
      <c r="Q58" s="40"/>
      <c r="R58" s="40"/>
      <c r="S58" s="40"/>
      <c r="V58" s="40"/>
      <c r="AC58" s="1"/>
      <c r="AJ58" s="15"/>
      <c r="AK58" s="15"/>
      <c r="BP58" s="13"/>
      <c r="BQ58" s="13"/>
      <c r="BR58" s="13"/>
    </row>
    <row r="59" spans="1:72">
      <c r="AC59" s="1"/>
      <c r="AJ59" s="15"/>
      <c r="AK59" s="15"/>
      <c r="BP59" s="13"/>
      <c r="BQ59" s="13"/>
      <c r="BR59" s="13"/>
    </row>
    <row r="60" spans="1:72">
      <c r="O60" s="40"/>
      <c r="P60" s="40"/>
      <c r="Q60" s="40"/>
      <c r="R60" s="40"/>
      <c r="S60" s="40"/>
      <c r="V60" s="40"/>
      <c r="AA60" s="68"/>
      <c r="AB60" s="69"/>
      <c r="AJ60" s="15"/>
      <c r="AK60" s="15"/>
      <c r="BP60" s="13"/>
      <c r="BQ60" s="13"/>
      <c r="BR60" s="13"/>
    </row>
    <row r="61" spans="1:72">
      <c r="AB61" s="70"/>
      <c r="AJ61" s="15"/>
      <c r="AK61" s="15"/>
      <c r="BP61" s="13"/>
      <c r="BQ61" s="13"/>
      <c r="BR61" s="13"/>
    </row>
    <row r="62" spans="1:72">
      <c r="AJ62" s="15"/>
      <c r="AK62" s="15"/>
      <c r="BP62" s="13"/>
      <c r="BQ62" s="13"/>
      <c r="BR62" s="13"/>
    </row>
    <row r="63" spans="1:72">
      <c r="AJ63" s="15"/>
      <c r="AK63" s="15"/>
      <c r="BP63" s="13"/>
      <c r="BQ63" s="13"/>
      <c r="BR63" s="13"/>
    </row>
    <row r="64" spans="1:72">
      <c r="AJ64" s="15"/>
      <c r="AK64" s="15"/>
      <c r="BP64" s="13"/>
      <c r="BQ64" s="13"/>
      <c r="BR64" s="13"/>
    </row>
    <row r="65" spans="35:70">
      <c r="AJ65" s="15"/>
      <c r="AK65" s="15"/>
      <c r="BP65" s="13"/>
      <c r="BQ65" s="13"/>
      <c r="BR65" s="13"/>
    </row>
    <row r="66" spans="35:70">
      <c r="AJ66" s="15"/>
      <c r="AK66" s="15"/>
      <c r="BP66" s="13"/>
      <c r="BQ66" s="13"/>
      <c r="BR66" s="13"/>
    </row>
    <row r="67" spans="35:70">
      <c r="AJ67" s="15"/>
      <c r="AK67" s="15"/>
      <c r="BP67" s="13"/>
      <c r="BQ67" s="13"/>
      <c r="BR67" s="13"/>
    </row>
    <row r="68" spans="35:70">
      <c r="AJ68" s="15"/>
      <c r="AK68" s="15"/>
      <c r="BP68" s="13"/>
      <c r="BQ68" s="13"/>
      <c r="BR68" s="13"/>
    </row>
    <row r="69" spans="35:70">
      <c r="AJ69" s="15"/>
      <c r="AK69" s="15"/>
      <c r="BP69" s="13"/>
      <c r="BQ69" s="13"/>
      <c r="BR69" s="13"/>
    </row>
    <row r="70" spans="35:70">
      <c r="AJ70" s="15"/>
      <c r="AK70" s="15"/>
      <c r="BP70" s="13"/>
      <c r="BQ70" s="13"/>
      <c r="BR70" s="13"/>
    </row>
    <row r="71" spans="35:70">
      <c r="AJ71" s="15"/>
      <c r="AK71" s="15"/>
      <c r="BP71" s="13"/>
      <c r="BQ71" s="13"/>
      <c r="BR71" s="13"/>
    </row>
    <row r="72" spans="35:70">
      <c r="AJ72" s="15"/>
      <c r="AK72" s="15"/>
      <c r="BP72" s="13"/>
      <c r="BQ72" s="13"/>
      <c r="BR72" s="13"/>
    </row>
    <row r="73" spans="35:70">
      <c r="AJ73" s="15"/>
      <c r="AK73" s="15"/>
      <c r="BP73" s="13"/>
      <c r="BQ73" s="13"/>
      <c r="BR73" s="13"/>
    </row>
    <row r="74" spans="35:70">
      <c r="AJ74" s="15"/>
      <c r="AK74" s="15"/>
      <c r="BP74" s="13"/>
      <c r="BQ74" s="13"/>
      <c r="BR74" s="13"/>
    </row>
    <row r="75" spans="35:70">
      <c r="AJ75" s="15"/>
      <c r="AK75" s="15"/>
      <c r="BP75" s="13"/>
      <c r="BQ75" s="13"/>
      <c r="BR75" s="13"/>
    </row>
    <row r="76" spans="35:70">
      <c r="AJ76" s="15"/>
      <c r="AK76" s="15"/>
      <c r="BP76" s="13"/>
      <c r="BQ76" s="13"/>
      <c r="BR76" s="13"/>
    </row>
    <row r="77" spans="35:70">
      <c r="AI77" s="15"/>
      <c r="AJ77" s="15"/>
      <c r="BP77" s="13"/>
      <c r="BQ77" s="13"/>
    </row>
    <row r="78" spans="35:70">
      <c r="AI78" s="15"/>
      <c r="AJ78" s="15"/>
      <c r="BP78" s="13"/>
      <c r="BQ78" s="13"/>
    </row>
    <row r="79" spans="35:70">
      <c r="AI79" s="15"/>
      <c r="AJ79" s="15"/>
      <c r="BP79" s="13"/>
      <c r="BQ79" s="13"/>
    </row>
    <row r="80" spans="35:70">
      <c r="AI80" s="15"/>
      <c r="AJ80" s="15"/>
      <c r="BP80" s="13"/>
      <c r="BQ80" s="13"/>
    </row>
    <row r="81" spans="35:69">
      <c r="AI81" s="15"/>
      <c r="AJ81" s="15"/>
      <c r="BP81" s="13"/>
      <c r="BQ81" s="13"/>
    </row>
    <row r="82" spans="35:69">
      <c r="AI82" s="15"/>
      <c r="AJ82" s="15"/>
      <c r="BP82" s="13"/>
      <c r="BQ82" s="13"/>
    </row>
    <row r="83" spans="35:69">
      <c r="AI83" s="15"/>
      <c r="AJ83" s="15"/>
      <c r="BP83" s="13"/>
      <c r="BQ83" s="13"/>
    </row>
    <row r="84" spans="35:69">
      <c r="AI84" s="15"/>
      <c r="AJ84" s="15"/>
      <c r="BP84" s="13"/>
      <c r="BQ84" s="13"/>
    </row>
    <row r="85" spans="35:69">
      <c r="AI85" s="15"/>
      <c r="AJ85" s="15"/>
      <c r="BP85" s="13"/>
      <c r="BQ85" s="13"/>
    </row>
    <row r="86" spans="35:69">
      <c r="AI86" s="15"/>
      <c r="AJ86" s="15"/>
      <c r="BP86" s="13"/>
      <c r="BQ86" s="13"/>
    </row>
    <row r="87" spans="35:69">
      <c r="AI87" s="15"/>
      <c r="AJ87" s="15"/>
      <c r="BP87" s="13"/>
      <c r="BQ87" s="13"/>
    </row>
    <row r="88" spans="35:69">
      <c r="AI88" s="15"/>
      <c r="AJ88" s="15"/>
      <c r="BP88" s="13"/>
      <c r="BQ88" s="13"/>
    </row>
    <row r="89" spans="35:69">
      <c r="AI89" s="15"/>
      <c r="AJ89" s="15"/>
      <c r="BP89" s="13"/>
      <c r="BQ89" s="13"/>
    </row>
    <row r="90" spans="35:69">
      <c r="AI90" s="15"/>
      <c r="AJ90" s="15"/>
      <c r="BP90" s="13"/>
      <c r="BQ90" s="13"/>
    </row>
    <row r="91" spans="35:69">
      <c r="AI91" s="15"/>
      <c r="AJ91" s="15"/>
      <c r="BP91" s="13"/>
      <c r="BQ91" s="13"/>
    </row>
    <row r="92" spans="35:69">
      <c r="AI92" s="15"/>
      <c r="AJ92" s="15"/>
      <c r="BP92" s="13"/>
      <c r="BQ92" s="13"/>
    </row>
    <row r="93" spans="35:69">
      <c r="AI93" s="15"/>
      <c r="AJ93" s="15"/>
      <c r="BP93" s="13"/>
      <c r="BQ93" s="13"/>
    </row>
    <row r="94" spans="35:69">
      <c r="AI94" s="15"/>
      <c r="AJ94" s="15"/>
      <c r="BP94" s="13"/>
      <c r="BQ94" s="13"/>
    </row>
    <row r="95" spans="35:69">
      <c r="AI95" s="15"/>
      <c r="AJ95" s="15"/>
      <c r="BP95" s="13"/>
      <c r="BQ95" s="13"/>
    </row>
    <row r="96" spans="35:69">
      <c r="AI96" s="15"/>
      <c r="AJ96" s="15"/>
      <c r="BP96" s="13"/>
      <c r="BQ96" s="13"/>
    </row>
    <row r="97" spans="35:69">
      <c r="AI97" s="15"/>
      <c r="AJ97" s="15"/>
      <c r="BP97" s="13"/>
      <c r="BQ97" s="13"/>
    </row>
    <row r="98" spans="35:69">
      <c r="AI98" s="15"/>
      <c r="AJ98" s="15"/>
      <c r="BP98" s="13"/>
      <c r="BQ98" s="13"/>
    </row>
    <row r="99" spans="35:69">
      <c r="AI99" s="15"/>
      <c r="AJ99" s="15"/>
      <c r="BP99" s="13"/>
      <c r="BQ99" s="13"/>
    </row>
    <row r="100" spans="35:69">
      <c r="AI100" s="15"/>
      <c r="AJ100" s="15"/>
      <c r="BP100" s="13"/>
      <c r="BQ100" s="13"/>
    </row>
    <row r="101" spans="35:69">
      <c r="AI101" s="15"/>
      <c r="AJ101" s="15"/>
      <c r="BP101" s="13"/>
      <c r="BQ101" s="13"/>
    </row>
    <row r="102" spans="35:69">
      <c r="AI102" s="15"/>
      <c r="AJ102" s="15"/>
      <c r="BP102" s="13"/>
      <c r="BQ102" s="13"/>
    </row>
    <row r="103" spans="35:69">
      <c r="AI103" s="15"/>
      <c r="AJ103" s="15"/>
      <c r="BP103" s="13"/>
      <c r="BQ103" s="13"/>
    </row>
    <row r="104" spans="35:69">
      <c r="AI104" s="15"/>
      <c r="AJ104" s="15"/>
      <c r="BP104" s="13"/>
      <c r="BQ104" s="13"/>
    </row>
    <row r="105" spans="35:69">
      <c r="AI105" s="15"/>
      <c r="AJ105" s="15"/>
      <c r="BP105" s="13"/>
      <c r="BQ105" s="13"/>
    </row>
    <row r="106" spans="35:69">
      <c r="AI106" s="15"/>
      <c r="AJ106" s="15"/>
      <c r="BP106" s="13"/>
      <c r="BQ106" s="13"/>
    </row>
    <row r="107" spans="35:69">
      <c r="AI107" s="15"/>
      <c r="AJ107" s="15"/>
      <c r="BP107" s="13"/>
      <c r="BQ107" s="13"/>
    </row>
    <row r="108" spans="35:69">
      <c r="AI108" s="15"/>
      <c r="AJ108" s="15"/>
      <c r="BP108" s="13"/>
      <c r="BQ108" s="13"/>
    </row>
    <row r="109" spans="35:69">
      <c r="AI109" s="15"/>
      <c r="AJ109" s="15"/>
      <c r="BP109" s="13"/>
      <c r="BQ109" s="13"/>
    </row>
    <row r="110" spans="35:69">
      <c r="AI110" s="15"/>
      <c r="AJ110" s="15"/>
      <c r="BP110" s="13"/>
      <c r="BQ110" s="13"/>
    </row>
    <row r="111" spans="35:69">
      <c r="AI111" s="15"/>
      <c r="AJ111" s="15"/>
      <c r="BP111" s="13"/>
      <c r="BQ111" s="13"/>
    </row>
    <row r="112" spans="35:69">
      <c r="AI112" s="15"/>
      <c r="AJ112" s="15"/>
      <c r="BP112" s="13"/>
      <c r="BQ112" s="13"/>
    </row>
    <row r="113" spans="35:69">
      <c r="AI113" s="15"/>
      <c r="AJ113" s="15"/>
      <c r="BP113" s="13"/>
      <c r="BQ113" s="13"/>
    </row>
    <row r="114" spans="35:69">
      <c r="AI114" s="15"/>
      <c r="AJ114" s="15"/>
      <c r="BP114" s="13"/>
      <c r="BQ114" s="13"/>
    </row>
    <row r="115" spans="35:69">
      <c r="AI115" s="15"/>
      <c r="AJ115" s="15"/>
      <c r="BP115" s="13"/>
      <c r="BQ115" s="13"/>
    </row>
    <row r="116" spans="35:69">
      <c r="AI116" s="15"/>
      <c r="AJ116" s="15"/>
      <c r="BP116" s="13"/>
      <c r="BQ116" s="13"/>
    </row>
    <row r="117" spans="35:69">
      <c r="AI117" s="15"/>
      <c r="AJ117" s="15"/>
      <c r="BP117" s="13"/>
      <c r="BQ117" s="13"/>
    </row>
    <row r="118" spans="35:69">
      <c r="AI118" s="15"/>
      <c r="AJ118" s="15"/>
      <c r="BP118" s="13"/>
      <c r="BQ118" s="13"/>
    </row>
    <row r="119" spans="35:69">
      <c r="AI119" s="15"/>
      <c r="AJ119" s="15"/>
      <c r="BP119" s="13"/>
      <c r="BQ119" s="13"/>
    </row>
    <row r="120" spans="35:69">
      <c r="AI120" s="15"/>
      <c r="AJ120" s="15"/>
      <c r="BP120" s="13"/>
      <c r="BQ120" s="13"/>
    </row>
    <row r="121" spans="35:69">
      <c r="AI121" s="15"/>
      <c r="AJ121" s="15"/>
      <c r="BP121" s="13"/>
      <c r="BQ121" s="13"/>
    </row>
    <row r="122" spans="35:69">
      <c r="AI122" s="15"/>
      <c r="AJ122" s="15"/>
      <c r="BP122" s="13"/>
      <c r="BQ122" s="13"/>
    </row>
    <row r="123" spans="35:69">
      <c r="AI123" s="15"/>
      <c r="AJ123" s="15"/>
      <c r="BP123" s="13"/>
      <c r="BQ123" s="13"/>
    </row>
    <row r="124" spans="35:69">
      <c r="AI124" s="15"/>
      <c r="AJ124" s="15"/>
      <c r="BP124" s="13"/>
      <c r="BQ124" s="13"/>
    </row>
    <row r="125" spans="35:69">
      <c r="AI125" s="15"/>
      <c r="AJ125" s="15"/>
      <c r="BP125" s="13"/>
      <c r="BQ125" s="13"/>
    </row>
    <row r="126" spans="35:69">
      <c r="AI126" s="15"/>
      <c r="AJ126" s="15"/>
      <c r="BP126" s="13"/>
      <c r="BQ126" s="13"/>
    </row>
    <row r="127" spans="35:69">
      <c r="AI127" s="15"/>
      <c r="AJ127" s="15"/>
      <c r="BP127" s="13"/>
      <c r="BQ127" s="13"/>
    </row>
    <row r="128" spans="35:69">
      <c r="AI128" s="15"/>
      <c r="AJ128" s="15"/>
      <c r="BP128" s="13"/>
      <c r="BQ128" s="13"/>
    </row>
    <row r="129" spans="29:69">
      <c r="AI129" s="15"/>
      <c r="AJ129" s="15"/>
      <c r="BP129" s="13"/>
      <c r="BQ129" s="13"/>
    </row>
    <row r="130" spans="29:69">
      <c r="AI130" s="15"/>
      <c r="AJ130" s="15"/>
      <c r="BP130" s="13"/>
      <c r="BQ130" s="13"/>
    </row>
    <row r="131" spans="29:69">
      <c r="AI131" s="15"/>
      <c r="AJ131" s="15"/>
      <c r="BP131" s="13"/>
      <c r="BQ131" s="13"/>
    </row>
    <row r="132" spans="29:69">
      <c r="AC132" s="15"/>
      <c r="AD132" s="15"/>
      <c r="AE132" s="15"/>
      <c r="AF132" s="15"/>
      <c r="AG132" s="15"/>
      <c r="AH132" s="15"/>
      <c r="AI132" s="15"/>
      <c r="BP132" s="13"/>
    </row>
    <row r="133" spans="29:69">
      <c r="AC133" s="15"/>
      <c r="AD133" s="15"/>
      <c r="AE133" s="15"/>
      <c r="AF133" s="15"/>
      <c r="AG133" s="15"/>
      <c r="AH133" s="15"/>
      <c r="AI133" s="15"/>
      <c r="BP133" s="13"/>
    </row>
    <row r="134" spans="29:69">
      <c r="AC134" s="15"/>
      <c r="AD134" s="15"/>
      <c r="AE134" s="15"/>
      <c r="AF134" s="15"/>
      <c r="AG134" s="15"/>
      <c r="AH134" s="15"/>
      <c r="AI134" s="15"/>
      <c r="BP134" s="13"/>
    </row>
    <row r="135" spans="29:69">
      <c r="AC135" s="15"/>
      <c r="AD135" s="15"/>
      <c r="AE135" s="15"/>
      <c r="AF135" s="15"/>
      <c r="AG135" s="15"/>
      <c r="AH135" s="15"/>
      <c r="AI135" s="15"/>
      <c r="BP135" s="13"/>
    </row>
    <row r="136" spans="29:69">
      <c r="AC136" s="15"/>
      <c r="AD136" s="15"/>
      <c r="AE136" s="15"/>
      <c r="AF136" s="15"/>
      <c r="AG136" s="15"/>
      <c r="AH136" s="15"/>
      <c r="AI136" s="15"/>
      <c r="BP136" s="13"/>
    </row>
    <row r="137" spans="29:69">
      <c r="AC137" s="15"/>
      <c r="AD137" s="15"/>
      <c r="AE137" s="15"/>
      <c r="AF137" s="15"/>
      <c r="AG137" s="15"/>
      <c r="AH137" s="15"/>
      <c r="AI137" s="15"/>
      <c r="BP137" s="13"/>
    </row>
    <row r="138" spans="29:69">
      <c r="AC138" s="15"/>
      <c r="AD138" s="15"/>
      <c r="AE138" s="15"/>
      <c r="AF138" s="15"/>
      <c r="AG138" s="15"/>
      <c r="AH138" s="15"/>
      <c r="AI138" s="15"/>
      <c r="BP138" s="13"/>
    </row>
    <row r="139" spans="29:69">
      <c r="AC139" s="15"/>
      <c r="AD139" s="15"/>
      <c r="AE139" s="15"/>
      <c r="AF139" s="15"/>
      <c r="AG139" s="15"/>
      <c r="AH139" s="15"/>
      <c r="AI139" s="15"/>
      <c r="BP139" s="13"/>
    </row>
    <row r="140" spans="29:69">
      <c r="AC140" s="15"/>
      <c r="AD140" s="15"/>
      <c r="AE140" s="15"/>
      <c r="AF140" s="15"/>
      <c r="AG140" s="15"/>
      <c r="AH140" s="15"/>
    </row>
    <row r="141" spans="29:69">
      <c r="AC141" s="15"/>
      <c r="AD141" s="15"/>
      <c r="AE141" s="15"/>
      <c r="AF141" s="15"/>
      <c r="AG141" s="15"/>
      <c r="AH141" s="15"/>
    </row>
    <row r="142" spans="29:69">
      <c r="AC142" s="15"/>
      <c r="AD142" s="15"/>
      <c r="AE142" s="15"/>
      <c r="AF142" s="15"/>
      <c r="AG142" s="15"/>
      <c r="AH142" s="15"/>
    </row>
    <row r="143" spans="29:69">
      <c r="AC143" s="15"/>
      <c r="AD143" s="15"/>
      <c r="AE143" s="15"/>
      <c r="AF143" s="15"/>
      <c r="AG143" s="15"/>
      <c r="AH143" s="15"/>
    </row>
    <row r="144" spans="29:69">
      <c r="AC144" s="15"/>
      <c r="AD144" s="15"/>
      <c r="AE144" s="15"/>
      <c r="AF144" s="15"/>
      <c r="AG144" s="15"/>
      <c r="AH144" s="15"/>
    </row>
    <row r="145" spans="29:34">
      <c r="AC145" s="15"/>
      <c r="AD145" s="15"/>
      <c r="AE145" s="15"/>
      <c r="AF145" s="15"/>
      <c r="AG145" s="15"/>
      <c r="AH145" s="15"/>
    </row>
    <row r="146" spans="29:34">
      <c r="AC146" s="15"/>
      <c r="AD146" s="15"/>
      <c r="AE146" s="15"/>
      <c r="AF146" s="15"/>
      <c r="AG146" s="15"/>
      <c r="AH146" s="15"/>
    </row>
    <row r="147" spans="29:34">
      <c r="AC147" s="15"/>
      <c r="AD147" s="15"/>
      <c r="AE147" s="15"/>
      <c r="AF147" s="15"/>
      <c r="AG147" s="15"/>
      <c r="AH147" s="15"/>
    </row>
    <row r="148" spans="29:34">
      <c r="AC148" s="15"/>
      <c r="AD148" s="15"/>
      <c r="AE148" s="15"/>
      <c r="AF148" s="15"/>
      <c r="AG148" s="15"/>
      <c r="AH148" s="15"/>
    </row>
    <row r="149" spans="29:34">
      <c r="AC149" s="15"/>
      <c r="AD149" s="15"/>
      <c r="AE149" s="15"/>
      <c r="AF149" s="15"/>
      <c r="AG149" s="15"/>
      <c r="AH149" s="15"/>
    </row>
    <row r="150" spans="29:34">
      <c r="AC150" s="15"/>
      <c r="AD150" s="15"/>
      <c r="AE150" s="15"/>
      <c r="AF150" s="15"/>
      <c r="AG150" s="15"/>
      <c r="AH150" s="15"/>
    </row>
    <row r="151" spans="29:34">
      <c r="AC151" s="15"/>
      <c r="AD151" s="15"/>
      <c r="AE151" s="15"/>
      <c r="AF151" s="15"/>
      <c r="AG151" s="15"/>
      <c r="AH151" s="15"/>
    </row>
    <row r="152" spans="29:34">
      <c r="AC152" s="15"/>
      <c r="AD152" s="15"/>
      <c r="AE152" s="15"/>
      <c r="AF152" s="15"/>
      <c r="AG152" s="15"/>
      <c r="AH152" s="15"/>
    </row>
    <row r="153" spans="29:34">
      <c r="AC153" s="15"/>
      <c r="AD153" s="15"/>
      <c r="AE153" s="15"/>
      <c r="AF153" s="15"/>
      <c r="AG153" s="15"/>
      <c r="AH153" s="15"/>
    </row>
    <row r="154" spans="29:34">
      <c r="AC154" s="15"/>
      <c r="AD154" s="15"/>
      <c r="AE154" s="15"/>
      <c r="AF154" s="15"/>
      <c r="AG154" s="15"/>
      <c r="AH154" s="15"/>
    </row>
    <row r="155" spans="29:34">
      <c r="AC155" s="15"/>
      <c r="AD155" s="15"/>
      <c r="AE155" s="15"/>
      <c r="AF155" s="15"/>
      <c r="AG155" s="15"/>
      <c r="AH155" s="15"/>
    </row>
    <row r="156" spans="29:34">
      <c r="AC156" s="15"/>
      <c r="AD156" s="15"/>
      <c r="AE156" s="15"/>
      <c r="AF156" s="15"/>
      <c r="AG156" s="15"/>
      <c r="AH156" s="15"/>
    </row>
    <row r="157" spans="29:34">
      <c r="AC157" s="15"/>
      <c r="AD157" s="15"/>
      <c r="AE157" s="15"/>
      <c r="AF157" s="15"/>
      <c r="AG157" s="15"/>
      <c r="AH157" s="15"/>
    </row>
    <row r="158" spans="29:34">
      <c r="AC158" s="15"/>
      <c r="AD158" s="15"/>
      <c r="AE158" s="15"/>
      <c r="AF158" s="15"/>
      <c r="AG158" s="15"/>
      <c r="AH158" s="15"/>
    </row>
    <row r="159" spans="29:34">
      <c r="AC159" s="15"/>
      <c r="AD159" s="15"/>
      <c r="AE159" s="15"/>
      <c r="AF159" s="15"/>
      <c r="AG159" s="15"/>
      <c r="AH159" s="15"/>
    </row>
    <row r="160" spans="29:34">
      <c r="AC160" s="15"/>
      <c r="AD160" s="15"/>
      <c r="AE160" s="15"/>
      <c r="AF160" s="15"/>
      <c r="AG160" s="15"/>
      <c r="AH160" s="15"/>
    </row>
    <row r="161" spans="29:34">
      <c r="AC161" s="15"/>
      <c r="AD161" s="15"/>
      <c r="AE161" s="15"/>
      <c r="AF161" s="15"/>
      <c r="AG161" s="15"/>
      <c r="AH161" s="15"/>
    </row>
    <row r="162" spans="29:34">
      <c r="AC162" s="15"/>
      <c r="AD162" s="15"/>
      <c r="AE162" s="15"/>
      <c r="AF162" s="15"/>
      <c r="AG162" s="15"/>
      <c r="AH162" s="15"/>
    </row>
    <row r="163" spans="29:34">
      <c r="AC163" s="15"/>
      <c r="AD163" s="15"/>
      <c r="AE163" s="15"/>
      <c r="AF163" s="15"/>
      <c r="AG163" s="15"/>
      <c r="AH163" s="15"/>
    </row>
    <row r="164" spans="29:34">
      <c r="AC164" s="15"/>
      <c r="AD164" s="15"/>
      <c r="AE164" s="15"/>
      <c r="AF164" s="15"/>
      <c r="AG164" s="15"/>
      <c r="AH164" s="15"/>
    </row>
    <row r="165" spans="29:34">
      <c r="AC165" s="15"/>
      <c r="AD165" s="15"/>
      <c r="AE165" s="15"/>
      <c r="AF165" s="15"/>
      <c r="AG165" s="15"/>
      <c r="AH165" s="15"/>
    </row>
    <row r="166" spans="29:34">
      <c r="AC166" s="15"/>
      <c r="AD166" s="15"/>
      <c r="AE166" s="15"/>
      <c r="AF166" s="15"/>
      <c r="AG166" s="15"/>
      <c r="AH166" s="15"/>
    </row>
    <row r="167" spans="29:34">
      <c r="AC167" s="15"/>
      <c r="AD167" s="15"/>
      <c r="AE167" s="15"/>
      <c r="AF167" s="15"/>
      <c r="AG167" s="15"/>
      <c r="AH167" s="15"/>
    </row>
    <row r="168" spans="29:34">
      <c r="AC168" s="15"/>
      <c r="AD168" s="15"/>
      <c r="AE168" s="15"/>
      <c r="AF168" s="15"/>
      <c r="AG168" s="15"/>
      <c r="AH168" s="15"/>
    </row>
    <row r="169" spans="29:34">
      <c r="AC169" s="15"/>
      <c r="AD169" s="15"/>
      <c r="AE169" s="15"/>
      <c r="AF169" s="15"/>
      <c r="AG169" s="15"/>
      <c r="AH169" s="15"/>
    </row>
    <row r="170" spans="29:34">
      <c r="AC170" s="15"/>
      <c r="AD170" s="15"/>
      <c r="AE170" s="15"/>
      <c r="AF170" s="15"/>
      <c r="AG170" s="15"/>
      <c r="AH170" s="15"/>
    </row>
    <row r="171" spans="29:34">
      <c r="AC171" s="15"/>
      <c r="AD171" s="15"/>
      <c r="AE171" s="15"/>
      <c r="AF171" s="15"/>
      <c r="AG171" s="15"/>
      <c r="AH171" s="15"/>
    </row>
    <row r="172" spans="29:34">
      <c r="AC172" s="15"/>
      <c r="AD172" s="15"/>
      <c r="AE172" s="15"/>
      <c r="AF172" s="15"/>
      <c r="AG172" s="15"/>
      <c r="AH172" s="15"/>
    </row>
    <row r="173" spans="29:34">
      <c r="AC173" s="15"/>
      <c r="AD173" s="15"/>
      <c r="AE173" s="15"/>
      <c r="AF173" s="15"/>
      <c r="AG173" s="15"/>
      <c r="AH173" s="15"/>
    </row>
    <row r="174" spans="29:34">
      <c r="AC174" s="15"/>
      <c r="AD174" s="15"/>
      <c r="AE174" s="15"/>
      <c r="AF174" s="15"/>
      <c r="AG174" s="15"/>
      <c r="AH174" s="15"/>
    </row>
    <row r="175" spans="29:34">
      <c r="AC175" s="15"/>
      <c r="AD175" s="15"/>
      <c r="AE175" s="15"/>
      <c r="AF175" s="15"/>
      <c r="AG175" s="15"/>
      <c r="AH175" s="15"/>
    </row>
    <row r="176" spans="29:34">
      <c r="AC176" s="15"/>
      <c r="AD176" s="15"/>
      <c r="AE176" s="15"/>
      <c r="AF176" s="15"/>
      <c r="AG176" s="15"/>
      <c r="AH176" s="15"/>
    </row>
    <row r="177" spans="29:34">
      <c r="AC177" s="15"/>
      <c r="AD177" s="15"/>
      <c r="AE177" s="15"/>
      <c r="AF177" s="15"/>
      <c r="AG177" s="15"/>
      <c r="AH177" s="15"/>
    </row>
    <row r="178" spans="29:34">
      <c r="AC178" s="15"/>
      <c r="AD178" s="15"/>
      <c r="AE178" s="15"/>
      <c r="AF178" s="15"/>
      <c r="AG178" s="15"/>
      <c r="AH178" s="15"/>
    </row>
    <row r="179" spans="29:34">
      <c r="AC179" s="15"/>
      <c r="AD179" s="15"/>
      <c r="AE179" s="15"/>
      <c r="AF179" s="15"/>
      <c r="AG179" s="15"/>
      <c r="AH179" s="15"/>
    </row>
    <row r="180" spans="29:34">
      <c r="AC180" s="15"/>
      <c r="AD180" s="15"/>
      <c r="AE180" s="15"/>
      <c r="AF180" s="15"/>
      <c r="AG180" s="15"/>
      <c r="AH180" s="15"/>
    </row>
    <row r="181" spans="29:34">
      <c r="AC181" s="15"/>
      <c r="AD181" s="15"/>
      <c r="AE181" s="15"/>
      <c r="AF181" s="15"/>
      <c r="AG181" s="15"/>
      <c r="AH181" s="15"/>
    </row>
    <row r="182" spans="29:34">
      <c r="AC182" s="15"/>
      <c r="AD182" s="15"/>
      <c r="AE182" s="15"/>
      <c r="AF182" s="15"/>
      <c r="AG182" s="15"/>
      <c r="AH182" s="15"/>
    </row>
    <row r="183" spans="29:34">
      <c r="AC183" s="15"/>
      <c r="AD183" s="15"/>
      <c r="AE183" s="15"/>
      <c r="AF183" s="15"/>
      <c r="AG183" s="15"/>
      <c r="AH183" s="15"/>
    </row>
    <row r="184" spans="29:34">
      <c r="AC184" s="15"/>
      <c r="AD184" s="15"/>
      <c r="AE184" s="15"/>
      <c r="AF184" s="15"/>
      <c r="AG184" s="15"/>
      <c r="AH184" s="15"/>
    </row>
    <row r="185" spans="29:34">
      <c r="AC185" s="15"/>
      <c r="AD185" s="15"/>
      <c r="AE185" s="15"/>
      <c r="AF185" s="15"/>
      <c r="AG185" s="15"/>
      <c r="AH185" s="15"/>
    </row>
    <row r="186" spans="29:34">
      <c r="AC186" s="15"/>
      <c r="AD186" s="15"/>
      <c r="AE186" s="15"/>
      <c r="AF186" s="15"/>
      <c r="AG186" s="15"/>
      <c r="AH186" s="15"/>
    </row>
    <row r="187" spans="29:34">
      <c r="AC187" s="15"/>
      <c r="AD187" s="15"/>
      <c r="AE187" s="15"/>
      <c r="AF187" s="15"/>
      <c r="AG187" s="15"/>
      <c r="AH187" s="15"/>
    </row>
    <row r="188" spans="29:34">
      <c r="AC188" s="15"/>
      <c r="AD188" s="15"/>
      <c r="AE188" s="15"/>
      <c r="AF188" s="15"/>
      <c r="AG188" s="15"/>
      <c r="AH188" s="15"/>
    </row>
    <row r="189" spans="29:34">
      <c r="AC189" s="15"/>
      <c r="AD189" s="15"/>
      <c r="AE189" s="15"/>
      <c r="AF189" s="15"/>
      <c r="AG189" s="15"/>
      <c r="AH189" s="15"/>
    </row>
    <row r="190" spans="29:34">
      <c r="AC190" s="15"/>
      <c r="AD190" s="15"/>
      <c r="AE190" s="15"/>
      <c r="AF190" s="15"/>
      <c r="AG190" s="15"/>
      <c r="AH190" s="15"/>
    </row>
    <row r="191" spans="29:34">
      <c r="AC191" s="15"/>
      <c r="AD191" s="15"/>
      <c r="AE191" s="15"/>
      <c r="AF191" s="15"/>
      <c r="AG191" s="15"/>
      <c r="AH191" s="15"/>
    </row>
    <row r="192" spans="29:34">
      <c r="AC192" s="15"/>
      <c r="AD192" s="15"/>
      <c r="AE192" s="15"/>
      <c r="AF192" s="15"/>
      <c r="AG192" s="15"/>
      <c r="AH192" s="15"/>
    </row>
    <row r="193" spans="29:34">
      <c r="AC193" s="15"/>
      <c r="AD193" s="15"/>
      <c r="AE193" s="15"/>
      <c r="AF193" s="15"/>
      <c r="AG193" s="15"/>
      <c r="AH193" s="15"/>
    </row>
    <row r="194" spans="29:34">
      <c r="AC194" s="15"/>
      <c r="AD194" s="15"/>
      <c r="AE194" s="15"/>
      <c r="AF194" s="15"/>
      <c r="AG194" s="15"/>
      <c r="AH194" s="15"/>
    </row>
    <row r="195" spans="29:34">
      <c r="AC195" s="15"/>
      <c r="AD195" s="15"/>
      <c r="AE195" s="15"/>
      <c r="AF195" s="15"/>
      <c r="AG195" s="15"/>
      <c r="AH195" s="15"/>
    </row>
    <row r="196" spans="29:34">
      <c r="AC196" s="15"/>
      <c r="AD196" s="15"/>
      <c r="AE196" s="15"/>
      <c r="AF196" s="15"/>
      <c r="AG196" s="15"/>
      <c r="AH196" s="15"/>
    </row>
    <row r="197" spans="29:34">
      <c r="AC197" s="15"/>
      <c r="AD197" s="15"/>
      <c r="AE197" s="15"/>
      <c r="AF197" s="15"/>
      <c r="AG197" s="15"/>
      <c r="AH197" s="15"/>
    </row>
    <row r="198" spans="29:34">
      <c r="AC198" s="15"/>
      <c r="AD198" s="15"/>
      <c r="AE198" s="15"/>
      <c r="AF198" s="15"/>
      <c r="AG198" s="15"/>
      <c r="AH198" s="15"/>
    </row>
    <row r="199" spans="29:34">
      <c r="AC199" s="15"/>
      <c r="AD199" s="15"/>
      <c r="AE199" s="15"/>
      <c r="AF199" s="15"/>
      <c r="AG199" s="15"/>
      <c r="AH199" s="15"/>
    </row>
    <row r="200" spans="29:34">
      <c r="AC200" s="15"/>
      <c r="AD200" s="15"/>
      <c r="AE200" s="15"/>
      <c r="AF200" s="15"/>
      <c r="AG200" s="15"/>
      <c r="AH200" s="15"/>
    </row>
    <row r="201" spans="29:34">
      <c r="AC201" s="15"/>
      <c r="AD201" s="15"/>
      <c r="AE201" s="15"/>
      <c r="AF201" s="15"/>
      <c r="AG201" s="15"/>
      <c r="AH201" s="15"/>
    </row>
    <row r="202" spans="29:34">
      <c r="AC202" s="15"/>
      <c r="AD202" s="15"/>
      <c r="AE202" s="15"/>
      <c r="AF202" s="15"/>
      <c r="AG202" s="15"/>
      <c r="AH202" s="15"/>
    </row>
    <row r="203" spans="29:34">
      <c r="AC203" s="15"/>
      <c r="AD203" s="15"/>
      <c r="AE203" s="15"/>
      <c r="AF203" s="15"/>
      <c r="AG203" s="15"/>
      <c r="AH203" s="15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177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52" width="14.28515625" style="1"/>
  </cols>
  <sheetData>
    <row r="1" spans="1:6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68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68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68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68">
      <c r="B5" s="39"/>
      <c r="C5" s="39"/>
      <c r="D5" s="39"/>
      <c r="E5" s="3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AN5" s="7"/>
      <c r="AP5" s="7"/>
      <c r="AQ5" s="7"/>
      <c r="AS5" s="7"/>
      <c r="AW5" s="7"/>
    </row>
    <row r="6" spans="1:68" ht="15" customHeight="1" thickBo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7"/>
      <c r="V6" s="17"/>
      <c r="W6" s="17"/>
      <c r="X6" s="17"/>
      <c r="Y6" s="17"/>
      <c r="Z6" s="17"/>
      <c r="AA6" s="17"/>
      <c r="AB6" s="17"/>
      <c r="AC6" s="17"/>
      <c r="AD6" s="17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BA6" s="1"/>
      <c r="BB6" s="1"/>
      <c r="BC6" s="1"/>
      <c r="BD6" s="18"/>
      <c r="BE6" s="18"/>
      <c r="BF6" s="18"/>
    </row>
    <row r="7" spans="1:68" s="87" customFormat="1" ht="15.75" customHeight="1">
      <c r="A7" s="82" t="s">
        <v>115</v>
      </c>
      <c r="B7" s="157" t="s">
        <v>393</v>
      </c>
      <c r="C7" s="52" t="s">
        <v>372</v>
      </c>
      <c r="D7" s="52" t="s">
        <v>369</v>
      </c>
      <c r="E7" s="52" t="s">
        <v>365</v>
      </c>
      <c r="F7" s="52" t="s">
        <v>363</v>
      </c>
      <c r="G7" s="52" t="s">
        <v>360</v>
      </c>
      <c r="H7" s="52" t="s">
        <v>352</v>
      </c>
      <c r="I7" s="52" t="s">
        <v>346</v>
      </c>
      <c r="J7" s="52" t="s">
        <v>341</v>
      </c>
      <c r="K7" s="52" t="s">
        <v>334</v>
      </c>
      <c r="L7" s="52" t="s">
        <v>332</v>
      </c>
      <c r="M7" s="52" t="s">
        <v>327</v>
      </c>
      <c r="N7" s="52" t="s">
        <v>313</v>
      </c>
      <c r="O7" s="52" t="s">
        <v>287</v>
      </c>
      <c r="P7" s="52" t="s">
        <v>284</v>
      </c>
      <c r="Q7" s="52" t="s">
        <v>280</v>
      </c>
      <c r="R7" s="52" t="s">
        <v>276</v>
      </c>
      <c r="S7" s="52" t="s">
        <v>270</v>
      </c>
      <c r="T7" s="52" t="s">
        <v>267</v>
      </c>
      <c r="U7" s="52" t="s">
        <v>265</v>
      </c>
      <c r="V7" s="52" t="s">
        <v>262</v>
      </c>
      <c r="W7" s="52" t="s">
        <v>261</v>
      </c>
      <c r="X7" s="52" t="s">
        <v>256</v>
      </c>
      <c r="Y7" s="52" t="s">
        <v>240</v>
      </c>
      <c r="Z7" s="52" t="s">
        <v>237</v>
      </c>
      <c r="AA7" s="52" t="s">
        <v>218</v>
      </c>
      <c r="AB7" s="52" t="s">
        <v>213</v>
      </c>
      <c r="AC7" s="52" t="s">
        <v>209</v>
      </c>
      <c r="AD7" s="52" t="s">
        <v>201</v>
      </c>
      <c r="AE7" s="52" t="s">
        <v>197</v>
      </c>
      <c r="AF7" s="52" t="s">
        <v>187</v>
      </c>
      <c r="AG7" s="52" t="s">
        <v>80</v>
      </c>
      <c r="AH7" s="52" t="s">
        <v>71</v>
      </c>
      <c r="AI7" s="52" t="s">
        <v>69</v>
      </c>
      <c r="AJ7" s="52" t="s">
        <v>68</v>
      </c>
      <c r="AK7" s="52" t="s">
        <v>66</v>
      </c>
      <c r="AL7" s="52" t="s">
        <v>64</v>
      </c>
      <c r="AM7" s="52" t="s">
        <v>63</v>
      </c>
      <c r="AN7" s="52" t="s">
        <v>62</v>
      </c>
      <c r="AO7" s="52" t="s">
        <v>61</v>
      </c>
      <c r="AP7" s="52" t="s">
        <v>48</v>
      </c>
      <c r="AQ7" s="52" t="s">
        <v>1</v>
      </c>
      <c r="AR7" s="52" t="s">
        <v>2</v>
      </c>
      <c r="AS7" s="52" t="s">
        <v>3</v>
      </c>
      <c r="AT7" s="52" t="s">
        <v>4</v>
      </c>
      <c r="AU7" s="52" t="s">
        <v>5</v>
      </c>
      <c r="AV7" s="52" t="s">
        <v>6</v>
      </c>
      <c r="AW7" s="52" t="s">
        <v>7</v>
      </c>
      <c r="AX7" s="52" t="s">
        <v>8</v>
      </c>
      <c r="AY7" s="52" t="s">
        <v>9</v>
      </c>
      <c r="AZ7" s="52" t="s">
        <v>10</v>
      </c>
      <c r="BA7" s="52" t="s">
        <v>11</v>
      </c>
      <c r="BB7" s="52" t="s">
        <v>12</v>
      </c>
      <c r="BC7" s="52" t="s">
        <v>13</v>
      </c>
      <c r="BD7" s="52" t="s">
        <v>14</v>
      </c>
      <c r="BE7" s="52" t="s">
        <v>15</v>
      </c>
      <c r="BF7" s="52" t="s">
        <v>16</v>
      </c>
    </row>
    <row r="8" spans="1:68" ht="3.75" customHeight="1">
      <c r="A8" s="39"/>
      <c r="B8" s="15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</row>
    <row r="9" spans="1:68" s="2" customFormat="1">
      <c r="A9" s="83" t="s">
        <v>0</v>
      </c>
      <c r="B9" s="174">
        <f t="shared" ref="B9:C9" si="0">SUM(B11,B24)</f>
        <v>23913510</v>
      </c>
      <c r="C9" s="79">
        <f t="shared" si="0"/>
        <v>23418195</v>
      </c>
      <c r="D9" s="79">
        <f t="shared" ref="D9:E9" si="1">SUM(D11,D24)</f>
        <v>23139359</v>
      </c>
      <c r="E9" s="79">
        <f t="shared" si="1"/>
        <v>22657138</v>
      </c>
      <c r="F9" s="79">
        <f>SUM(F11,F24)</f>
        <v>21912196</v>
      </c>
      <c r="G9" s="79">
        <f>SUM(G11,G24)</f>
        <v>21769383</v>
      </c>
      <c r="H9" s="79">
        <v>22315804</v>
      </c>
      <c r="I9" s="79">
        <f>SUM(I11,I24)</f>
        <v>21205840</v>
      </c>
      <c r="J9" s="79">
        <f>SUM(J11,J24)</f>
        <v>21645461</v>
      </c>
      <c r="K9" s="79">
        <f t="shared" ref="K9:L9" si="2">SUM(K11,K24)</f>
        <v>20371449</v>
      </c>
      <c r="L9" s="79">
        <f t="shared" si="2"/>
        <v>19492875</v>
      </c>
      <c r="M9" s="79">
        <v>19137140</v>
      </c>
      <c r="N9" s="79">
        <v>18970984</v>
      </c>
      <c r="O9" s="79">
        <v>18823785</v>
      </c>
      <c r="P9" s="79">
        <v>18855766</v>
      </c>
      <c r="Q9" s="79">
        <v>18067006</v>
      </c>
      <c r="R9" s="79">
        <v>17964462</v>
      </c>
      <c r="S9" s="79">
        <v>17359145</v>
      </c>
      <c r="T9" s="79">
        <v>14398278</v>
      </c>
      <c r="U9" s="79">
        <v>13815356</v>
      </c>
      <c r="V9" s="79">
        <v>13108357</v>
      </c>
      <c r="W9" s="79">
        <v>12417856</v>
      </c>
      <c r="X9" s="79">
        <v>12280825</v>
      </c>
      <c r="Y9" s="80">
        <v>12357330</v>
      </c>
      <c r="Z9" s="80">
        <v>11920221</v>
      </c>
      <c r="AA9" s="80">
        <v>12113526</v>
      </c>
      <c r="AB9" s="80">
        <v>11507785</v>
      </c>
      <c r="AC9" s="80">
        <v>11528431</v>
      </c>
      <c r="AD9" s="80">
        <v>12389758</v>
      </c>
      <c r="AE9" s="80">
        <v>9748722</v>
      </c>
      <c r="AF9" s="80">
        <v>9467258</v>
      </c>
      <c r="AG9" s="80">
        <v>9573128</v>
      </c>
      <c r="AH9" s="80">
        <v>9506614</v>
      </c>
      <c r="AI9" s="80">
        <v>9114712</v>
      </c>
      <c r="AJ9" s="80">
        <v>9286464</v>
      </c>
      <c r="AK9" s="80">
        <v>9399909</v>
      </c>
      <c r="AL9" s="80">
        <v>9175562</v>
      </c>
      <c r="AM9" s="80">
        <v>8691525</v>
      </c>
      <c r="AN9" s="80">
        <v>8031844</v>
      </c>
      <c r="AO9" s="80">
        <v>7925486</v>
      </c>
      <c r="AP9" s="80">
        <v>7553915</v>
      </c>
      <c r="AQ9" s="80">
        <v>7755590</v>
      </c>
      <c r="AR9" s="80">
        <v>7585261</v>
      </c>
      <c r="AS9" s="80">
        <v>7796812</v>
      </c>
      <c r="AT9" s="80">
        <v>7760631</v>
      </c>
      <c r="AU9" s="80">
        <v>7619032</v>
      </c>
      <c r="AV9" s="80">
        <v>7250564</v>
      </c>
      <c r="AW9" s="80">
        <v>7013366</v>
      </c>
      <c r="AX9" s="80">
        <v>6266079</v>
      </c>
      <c r="AY9" s="80">
        <v>5825951</v>
      </c>
      <c r="AZ9" s="80">
        <v>5774023</v>
      </c>
      <c r="BA9" s="80">
        <v>5751857</v>
      </c>
      <c r="BB9" s="80">
        <v>5676458</v>
      </c>
      <c r="BC9" s="80">
        <v>5633110</v>
      </c>
      <c r="BD9" s="80">
        <v>5449358</v>
      </c>
      <c r="BE9" s="80">
        <v>5513693</v>
      </c>
      <c r="BF9" s="80">
        <v>5392979</v>
      </c>
      <c r="BG9" s="71"/>
      <c r="BH9" s="71"/>
      <c r="BI9" s="71"/>
      <c r="BJ9" s="71"/>
      <c r="BK9" s="71"/>
      <c r="BL9" s="71"/>
      <c r="BM9" s="71"/>
      <c r="BN9" s="71"/>
      <c r="BO9" s="71"/>
      <c r="BP9" s="71"/>
    </row>
    <row r="10" spans="1:68" s="2" customFormat="1" ht="3.75" customHeight="1">
      <c r="A10" s="39"/>
      <c r="B10" s="144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</row>
    <row r="11" spans="1:68" s="2" customFormat="1">
      <c r="A11" s="83" t="s">
        <v>17</v>
      </c>
      <c r="B11" s="174">
        <f t="shared" ref="B11:C11" si="3">SUM(B12:B22)</f>
        <v>8489996</v>
      </c>
      <c r="C11" s="79">
        <f t="shared" si="3"/>
        <v>7246028</v>
      </c>
      <c r="D11" s="79">
        <f t="shared" ref="D11:E11" si="4">SUM(D12:D22)</f>
        <v>7793148</v>
      </c>
      <c r="E11" s="79">
        <f t="shared" si="4"/>
        <v>7742415</v>
      </c>
      <c r="F11" s="79">
        <f>SUM(F12:F22)</f>
        <v>6596560</v>
      </c>
      <c r="G11" s="79">
        <f>SUM(G12:G22)</f>
        <v>6305241</v>
      </c>
      <c r="H11" s="79">
        <v>7586111</v>
      </c>
      <c r="I11" s="79">
        <f>SUM(I12:I22)</f>
        <v>6763996</v>
      </c>
      <c r="J11" s="79">
        <f>SUM(J12:J22)</f>
        <v>6948811</v>
      </c>
      <c r="K11" s="79">
        <f t="shared" ref="K11:L11" si="5">SUM(K12:K22)</f>
        <v>6229157</v>
      </c>
      <c r="L11" s="79">
        <f t="shared" si="5"/>
        <v>6284258</v>
      </c>
      <c r="M11" s="79">
        <v>6119892</v>
      </c>
      <c r="N11" s="79">
        <v>5880012</v>
      </c>
      <c r="O11" s="79">
        <v>5687475</v>
      </c>
      <c r="P11" s="79">
        <v>6395726</v>
      </c>
      <c r="Q11" s="79">
        <v>5918593</v>
      </c>
      <c r="R11" s="79">
        <v>5773011</v>
      </c>
      <c r="S11" s="79">
        <v>5553542</v>
      </c>
      <c r="T11" s="79">
        <v>4633129</v>
      </c>
      <c r="U11" s="79">
        <v>4817137</v>
      </c>
      <c r="V11" s="79">
        <v>3782303</v>
      </c>
      <c r="W11" s="79">
        <v>3205608</v>
      </c>
      <c r="X11" s="79">
        <v>3699195</v>
      </c>
      <c r="Y11" s="80">
        <v>4242985</v>
      </c>
      <c r="Z11" s="80">
        <v>3511294</v>
      </c>
      <c r="AA11" s="80">
        <v>3486150</v>
      </c>
      <c r="AB11" s="80">
        <v>3783308</v>
      </c>
      <c r="AC11" s="80">
        <v>3649098</v>
      </c>
      <c r="AD11" s="80">
        <v>3819269</v>
      </c>
      <c r="AE11" s="80">
        <v>3252700</v>
      </c>
      <c r="AF11" s="80">
        <v>3378654</v>
      </c>
      <c r="AG11" s="80">
        <v>3640232</v>
      </c>
      <c r="AH11" s="80">
        <v>3212533</v>
      </c>
      <c r="AI11" s="80">
        <v>2687858</v>
      </c>
      <c r="AJ11" s="80">
        <v>3262689</v>
      </c>
      <c r="AK11" s="80">
        <v>3474133</v>
      </c>
      <c r="AL11" s="80">
        <v>3098880</v>
      </c>
      <c r="AM11" s="80">
        <v>2482996</v>
      </c>
      <c r="AN11" s="80">
        <v>2688209</v>
      </c>
      <c r="AO11" s="80">
        <v>2741294</v>
      </c>
      <c r="AP11" s="80">
        <v>2285330</v>
      </c>
      <c r="AQ11" s="80">
        <v>2394767</v>
      </c>
      <c r="AR11" s="80">
        <v>2050955</v>
      </c>
      <c r="AS11" s="80">
        <v>2265117</v>
      </c>
      <c r="AT11" s="80">
        <v>2123261</v>
      </c>
      <c r="AU11" s="80">
        <v>1922491</v>
      </c>
      <c r="AV11" s="80">
        <v>1858642</v>
      </c>
      <c r="AW11" s="80">
        <v>1778586</v>
      </c>
      <c r="AX11" s="80">
        <v>1571553</v>
      </c>
      <c r="AY11" s="80">
        <v>1076314</v>
      </c>
      <c r="AZ11" s="80">
        <v>1259652</v>
      </c>
      <c r="BA11" s="80">
        <v>1267400</v>
      </c>
      <c r="BB11" s="80">
        <v>1100707</v>
      </c>
      <c r="BC11" s="80">
        <v>1031966</v>
      </c>
      <c r="BD11" s="80">
        <v>1303388</v>
      </c>
      <c r="BE11" s="80">
        <v>1335056</v>
      </c>
      <c r="BF11" s="80">
        <v>1178465</v>
      </c>
      <c r="BG11" s="71"/>
      <c r="BH11" s="71"/>
      <c r="BI11" s="71"/>
      <c r="BJ11" s="71"/>
      <c r="BK11" s="71"/>
      <c r="BL11" s="71"/>
      <c r="BM11" s="71"/>
      <c r="BN11" s="71"/>
      <c r="BO11" s="71"/>
      <c r="BP11" s="71"/>
    </row>
    <row r="12" spans="1:68" s="2" customFormat="1">
      <c r="A12" s="42" t="s">
        <v>116</v>
      </c>
      <c r="B12" s="175">
        <v>56789</v>
      </c>
      <c r="C12" s="41">
        <v>95263</v>
      </c>
      <c r="D12" s="41">
        <v>45593</v>
      </c>
      <c r="E12" s="41">
        <v>113452</v>
      </c>
      <c r="F12" s="41">
        <v>190344</v>
      </c>
      <c r="G12" s="41">
        <v>898588</v>
      </c>
      <c r="H12" s="41">
        <v>1352343</v>
      </c>
      <c r="I12" s="41">
        <v>221591</v>
      </c>
      <c r="J12" s="41">
        <v>205441</v>
      </c>
      <c r="K12" s="41">
        <v>204560</v>
      </c>
      <c r="L12" s="41">
        <v>124295</v>
      </c>
      <c r="M12" s="41">
        <v>111878</v>
      </c>
      <c r="N12" s="41">
        <v>86015</v>
      </c>
      <c r="O12" s="41">
        <v>273408</v>
      </c>
      <c r="P12" s="41">
        <v>252859</v>
      </c>
      <c r="Q12" s="41">
        <v>130568</v>
      </c>
      <c r="R12" s="41">
        <v>175087</v>
      </c>
      <c r="S12" s="41">
        <v>114903</v>
      </c>
      <c r="T12" s="41">
        <v>323650</v>
      </c>
      <c r="U12" s="41">
        <v>246808</v>
      </c>
      <c r="V12" s="41">
        <v>45008</v>
      </c>
      <c r="W12" s="41">
        <v>288350</v>
      </c>
      <c r="X12" s="41">
        <v>237699</v>
      </c>
      <c r="Y12" s="41">
        <v>121326</v>
      </c>
      <c r="Z12" s="41">
        <v>236859</v>
      </c>
      <c r="AA12" s="41">
        <v>92066</v>
      </c>
      <c r="AB12" s="41">
        <v>18094</v>
      </c>
      <c r="AC12" s="41">
        <v>48618</v>
      </c>
      <c r="AD12" s="41">
        <v>76415</v>
      </c>
      <c r="AE12" s="41">
        <v>197607</v>
      </c>
      <c r="AF12" s="41">
        <v>152618</v>
      </c>
      <c r="AG12" s="41">
        <v>197825</v>
      </c>
      <c r="AH12" s="41">
        <v>313808</v>
      </c>
      <c r="AI12" s="41">
        <v>140865</v>
      </c>
      <c r="AJ12" s="41">
        <v>373085</v>
      </c>
      <c r="AK12" s="41">
        <v>327559</v>
      </c>
      <c r="AL12" s="41">
        <v>80526</v>
      </c>
      <c r="AM12" s="41">
        <v>143002</v>
      </c>
      <c r="AN12" s="41">
        <v>231177</v>
      </c>
      <c r="AO12" s="41">
        <v>215148</v>
      </c>
      <c r="AP12" s="41">
        <v>173494</v>
      </c>
      <c r="AQ12" s="41">
        <v>267315</v>
      </c>
      <c r="AR12" s="41">
        <v>346532</v>
      </c>
      <c r="AS12" s="41">
        <v>627954</v>
      </c>
      <c r="AT12" s="41">
        <v>1073137</v>
      </c>
      <c r="AU12" s="41">
        <v>1126517</v>
      </c>
      <c r="AV12" s="41">
        <v>647704</v>
      </c>
      <c r="AW12" s="41">
        <v>651463</v>
      </c>
      <c r="AX12" s="41">
        <v>873363</v>
      </c>
      <c r="AY12" s="41">
        <v>670741</v>
      </c>
      <c r="AZ12" s="41">
        <v>533588</v>
      </c>
      <c r="BA12" s="41">
        <v>578923</v>
      </c>
      <c r="BB12" s="41">
        <v>576857</v>
      </c>
      <c r="BC12" s="41">
        <v>634290</v>
      </c>
      <c r="BD12" s="41">
        <v>574013</v>
      </c>
      <c r="BE12" s="41">
        <v>711336</v>
      </c>
      <c r="BF12" s="41">
        <v>793064</v>
      </c>
    </row>
    <row r="13" spans="1:68" s="2" customFormat="1">
      <c r="A13" s="42" t="s">
        <v>18</v>
      </c>
      <c r="B13" s="175">
        <v>4795581</v>
      </c>
      <c r="C13" s="41">
        <v>4107638</v>
      </c>
      <c r="D13" s="41">
        <v>3255493</v>
      </c>
      <c r="E13" s="41">
        <v>3016453</v>
      </c>
      <c r="F13" s="41">
        <v>2599868</v>
      </c>
      <c r="G13" s="41">
        <v>2184443</v>
      </c>
      <c r="H13" s="41">
        <v>1893379</v>
      </c>
      <c r="I13" s="41">
        <v>2363292</v>
      </c>
      <c r="J13" s="41">
        <v>3222656</v>
      </c>
      <c r="K13" s="41">
        <v>2946218</v>
      </c>
      <c r="L13" s="41">
        <v>1493508</v>
      </c>
      <c r="M13" s="41">
        <v>1501126</v>
      </c>
      <c r="N13" s="41">
        <v>2284255</v>
      </c>
      <c r="O13" s="41">
        <v>2804873</v>
      </c>
      <c r="P13" s="41">
        <v>2438187</v>
      </c>
      <c r="Q13" s="41">
        <v>1744590</v>
      </c>
      <c r="R13" s="41">
        <v>2654310</v>
      </c>
      <c r="S13" s="41">
        <v>2857864</v>
      </c>
      <c r="T13" s="41">
        <v>1179290</v>
      </c>
      <c r="U13" s="41">
        <v>1104526</v>
      </c>
      <c r="V13" s="41">
        <v>1281242</v>
      </c>
      <c r="W13" s="41">
        <v>1062154</v>
      </c>
      <c r="X13" s="41">
        <v>1153574</v>
      </c>
      <c r="Y13" s="41">
        <v>1716713</v>
      </c>
      <c r="Z13" s="41">
        <v>1405092</v>
      </c>
      <c r="AA13" s="41">
        <v>1831504</v>
      </c>
      <c r="AB13" s="41">
        <v>1326231</v>
      </c>
      <c r="AC13" s="41">
        <v>1304427</v>
      </c>
      <c r="AD13" s="41">
        <v>2065201</v>
      </c>
      <c r="AE13" s="41">
        <v>1838261</v>
      </c>
      <c r="AF13" s="41">
        <v>1011196</v>
      </c>
      <c r="AG13" s="41">
        <v>1081116</v>
      </c>
      <c r="AH13" s="41">
        <v>1255489</v>
      </c>
      <c r="AI13" s="41">
        <v>1320851</v>
      </c>
      <c r="AJ13" s="41">
        <v>795337</v>
      </c>
      <c r="AK13" s="41">
        <v>1059706</v>
      </c>
      <c r="AL13" s="41">
        <v>1260263</v>
      </c>
      <c r="AM13" s="41">
        <v>1029113</v>
      </c>
      <c r="AN13" s="41">
        <v>648728</v>
      </c>
      <c r="AO13" s="41">
        <v>698938</v>
      </c>
      <c r="AP13" s="41">
        <v>442720</v>
      </c>
      <c r="AQ13" s="41">
        <v>839127</v>
      </c>
      <c r="AR13" s="41">
        <v>409343</v>
      </c>
      <c r="AS13" s="41">
        <v>284451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</row>
    <row r="14" spans="1:68" s="2" customFormat="1">
      <c r="A14" s="42" t="s">
        <v>173</v>
      </c>
      <c r="B14" s="175">
        <v>531231</v>
      </c>
      <c r="C14" s="41">
        <v>366650</v>
      </c>
      <c r="D14" s="41">
        <v>415238</v>
      </c>
      <c r="E14" s="41">
        <v>439587</v>
      </c>
      <c r="F14" s="41">
        <v>543837</v>
      </c>
      <c r="G14" s="41">
        <v>477210</v>
      </c>
      <c r="H14" s="41">
        <v>791844</v>
      </c>
      <c r="I14" s="41">
        <v>552750</v>
      </c>
      <c r="J14" s="41">
        <v>595692</v>
      </c>
      <c r="K14" s="41">
        <v>666112</v>
      </c>
      <c r="L14" s="41">
        <v>450519</v>
      </c>
      <c r="M14" s="41">
        <v>363615</v>
      </c>
      <c r="N14" s="41">
        <v>325020</v>
      </c>
      <c r="O14" s="41">
        <v>274904</v>
      </c>
      <c r="P14" s="41">
        <v>371458</v>
      </c>
      <c r="Q14" s="41">
        <v>448218</v>
      </c>
      <c r="R14" s="41">
        <v>431737</v>
      </c>
      <c r="S14" s="41">
        <v>225707</v>
      </c>
      <c r="T14" s="41">
        <v>370413</v>
      </c>
      <c r="U14" s="41">
        <v>532970</v>
      </c>
      <c r="V14" s="41">
        <v>268848</v>
      </c>
      <c r="W14" s="41">
        <v>215659</v>
      </c>
      <c r="X14" s="41">
        <v>312878</v>
      </c>
      <c r="Y14" s="41">
        <v>306388</v>
      </c>
      <c r="Z14" s="41">
        <v>266659</v>
      </c>
      <c r="AA14" s="41">
        <v>165829</v>
      </c>
      <c r="AB14" s="41">
        <v>377966</v>
      </c>
      <c r="AC14" s="41">
        <v>253665</v>
      </c>
      <c r="AD14" s="41">
        <v>171093</v>
      </c>
      <c r="AE14" s="41">
        <v>163412</v>
      </c>
      <c r="AF14" s="41">
        <v>292387</v>
      </c>
      <c r="AG14" s="41">
        <v>249029</v>
      </c>
      <c r="AH14" s="41">
        <v>215030</v>
      </c>
      <c r="AI14" s="41">
        <v>177893</v>
      </c>
      <c r="AJ14" s="41">
        <v>331448</v>
      </c>
      <c r="AK14" s="41">
        <v>215666</v>
      </c>
      <c r="AL14" s="41">
        <v>303723</v>
      </c>
      <c r="AM14" s="41">
        <v>169129</v>
      </c>
      <c r="AN14" s="41">
        <v>249257</v>
      </c>
      <c r="AO14" s="41">
        <v>144909</v>
      </c>
      <c r="AP14" s="41">
        <v>160380</v>
      </c>
      <c r="AQ14" s="41">
        <v>116965</v>
      </c>
      <c r="AR14" s="41">
        <v>249094</v>
      </c>
      <c r="AS14" s="41">
        <v>218637</v>
      </c>
      <c r="AT14" s="41">
        <v>155402</v>
      </c>
      <c r="AU14" s="41">
        <v>168031</v>
      </c>
      <c r="AV14" s="41">
        <v>231722</v>
      </c>
      <c r="AW14" s="41">
        <v>170078</v>
      </c>
      <c r="AX14" s="41">
        <v>172193</v>
      </c>
      <c r="AY14" s="41">
        <v>95051</v>
      </c>
      <c r="AZ14" s="41">
        <v>154026</v>
      </c>
      <c r="BA14" s="41">
        <v>163821</v>
      </c>
      <c r="BB14" s="41">
        <v>115603</v>
      </c>
      <c r="BC14" s="41">
        <v>62667</v>
      </c>
      <c r="BD14" s="41">
        <v>117805</v>
      </c>
      <c r="BE14" s="41">
        <v>128899</v>
      </c>
      <c r="BF14" s="41">
        <v>64602</v>
      </c>
    </row>
    <row r="15" spans="1:68" s="2" customFormat="1">
      <c r="A15" s="42" t="s">
        <v>36</v>
      </c>
      <c r="B15" s="175">
        <v>135850</v>
      </c>
      <c r="C15" s="41">
        <v>126024</v>
      </c>
      <c r="D15" s="41">
        <v>134836</v>
      </c>
      <c r="E15" s="41">
        <v>156657</v>
      </c>
      <c r="F15" s="41">
        <v>185966</v>
      </c>
      <c r="G15" s="41">
        <v>81482</v>
      </c>
      <c r="H15" s="41">
        <v>114672</v>
      </c>
      <c r="I15" s="41">
        <v>125652</v>
      </c>
      <c r="J15" s="41">
        <v>90818</v>
      </c>
      <c r="K15" s="41">
        <v>103208</v>
      </c>
      <c r="L15" s="41">
        <v>318183</v>
      </c>
      <c r="M15" s="41">
        <v>186233</v>
      </c>
      <c r="N15" s="41">
        <v>169835</v>
      </c>
      <c r="O15" s="41">
        <v>163242</v>
      </c>
      <c r="P15" s="41">
        <v>109104</v>
      </c>
      <c r="Q15" s="41">
        <v>101359</v>
      </c>
      <c r="R15" s="41">
        <v>125042</v>
      </c>
      <c r="S15" s="41">
        <v>228718</v>
      </c>
      <c r="T15" s="41">
        <v>100712</v>
      </c>
      <c r="U15" s="41">
        <v>159634</v>
      </c>
      <c r="V15" s="41">
        <v>224408</v>
      </c>
      <c r="W15" s="41">
        <v>139904</v>
      </c>
      <c r="X15" s="41">
        <v>170049</v>
      </c>
      <c r="Y15" s="41">
        <v>79631</v>
      </c>
      <c r="Z15" s="41">
        <v>98729</v>
      </c>
      <c r="AA15" s="41">
        <v>224635</v>
      </c>
      <c r="AB15" s="41">
        <v>106451</v>
      </c>
      <c r="AC15" s="41">
        <v>56692</v>
      </c>
      <c r="AD15" s="41">
        <v>53713</v>
      </c>
      <c r="AE15" s="41">
        <v>53967</v>
      </c>
      <c r="AF15" s="41">
        <v>70686</v>
      </c>
      <c r="AG15" s="41">
        <v>77921</v>
      </c>
      <c r="AH15" s="41">
        <v>63959</v>
      </c>
      <c r="AI15" s="41">
        <v>69173</v>
      </c>
      <c r="AJ15" s="41">
        <v>75290</v>
      </c>
      <c r="AK15" s="41">
        <v>110693</v>
      </c>
      <c r="AL15" s="41">
        <v>151448</v>
      </c>
      <c r="AM15" s="41">
        <v>172917</v>
      </c>
      <c r="AN15" s="41">
        <v>127790</v>
      </c>
      <c r="AO15" s="41">
        <v>106528</v>
      </c>
      <c r="AP15" s="41">
        <v>207378</v>
      </c>
      <c r="AQ15" s="41">
        <v>145701</v>
      </c>
      <c r="AR15" s="41">
        <v>70132</v>
      </c>
      <c r="AS15" s="41">
        <v>89117</v>
      </c>
      <c r="AT15" s="41">
        <v>124460</v>
      </c>
      <c r="AU15" s="41">
        <v>222226</v>
      </c>
      <c r="AV15" s="41">
        <v>103611</v>
      </c>
      <c r="AW15" s="41">
        <v>25247</v>
      </c>
      <c r="AX15" s="41">
        <v>30155</v>
      </c>
      <c r="AY15" s="41">
        <v>37467</v>
      </c>
      <c r="AZ15" s="41">
        <v>20228</v>
      </c>
      <c r="BA15" s="41">
        <v>21673</v>
      </c>
      <c r="BB15" s="41">
        <v>85874</v>
      </c>
      <c r="BC15" s="41">
        <v>84998</v>
      </c>
      <c r="BD15" s="41">
        <v>42592</v>
      </c>
      <c r="BE15" s="41">
        <v>22952</v>
      </c>
      <c r="BF15" s="41">
        <v>50204</v>
      </c>
    </row>
    <row r="16" spans="1:68" s="2" customFormat="1">
      <c r="A16" s="42" t="s">
        <v>20</v>
      </c>
      <c r="B16" s="175">
        <v>869683</v>
      </c>
      <c r="C16" s="41">
        <v>556864</v>
      </c>
      <c r="D16" s="41">
        <v>2025930</v>
      </c>
      <c r="E16" s="41">
        <v>2004338</v>
      </c>
      <c r="F16" s="41">
        <v>1133076</v>
      </c>
      <c r="G16" s="41">
        <v>743061</v>
      </c>
      <c r="H16" s="41">
        <v>1951034</v>
      </c>
      <c r="I16" s="41">
        <v>2021944</v>
      </c>
      <c r="J16" s="41">
        <v>1136959</v>
      </c>
      <c r="K16" s="41">
        <v>609479</v>
      </c>
      <c r="L16" s="41">
        <v>2400954</v>
      </c>
      <c r="M16" s="41">
        <v>2377088</v>
      </c>
      <c r="N16" s="41">
        <v>1236913</v>
      </c>
      <c r="O16" s="41">
        <v>694118</v>
      </c>
      <c r="P16" s="41">
        <v>1819070</v>
      </c>
      <c r="Q16" s="41">
        <v>2205738</v>
      </c>
      <c r="R16" s="41">
        <v>1108231</v>
      </c>
      <c r="S16" s="41">
        <v>764576</v>
      </c>
      <c r="T16" s="41">
        <v>1550356</v>
      </c>
      <c r="U16" s="41">
        <v>1843384</v>
      </c>
      <c r="V16" s="41">
        <v>940833</v>
      </c>
      <c r="W16" s="41">
        <v>446313</v>
      </c>
      <c r="X16" s="41">
        <v>1093086</v>
      </c>
      <c r="Y16" s="41">
        <v>1331741</v>
      </c>
      <c r="Z16" s="41">
        <v>720183</v>
      </c>
      <c r="AA16" s="41">
        <v>366177</v>
      </c>
      <c r="AB16" s="41">
        <v>1035967</v>
      </c>
      <c r="AC16" s="41">
        <v>1229068</v>
      </c>
      <c r="AD16" s="41">
        <v>650933</v>
      </c>
      <c r="AE16" s="41">
        <v>232322</v>
      </c>
      <c r="AF16" s="41">
        <v>1131236</v>
      </c>
      <c r="AG16" s="41">
        <v>1365310</v>
      </c>
      <c r="AH16" s="41">
        <v>727079</v>
      </c>
      <c r="AI16" s="41">
        <v>334654</v>
      </c>
      <c r="AJ16" s="41">
        <v>1022083</v>
      </c>
      <c r="AK16" s="41">
        <v>1111886</v>
      </c>
      <c r="AL16" s="41">
        <v>590604</v>
      </c>
      <c r="AM16" s="41">
        <v>256574</v>
      </c>
      <c r="AN16" s="41">
        <v>784946</v>
      </c>
      <c r="AO16" s="41">
        <v>889824</v>
      </c>
      <c r="AP16" s="41">
        <v>556527</v>
      </c>
      <c r="AQ16" s="41">
        <v>270352</v>
      </c>
      <c r="AR16" s="41">
        <v>759499</v>
      </c>
      <c r="AS16" s="41">
        <v>797139</v>
      </c>
      <c r="AT16" s="41">
        <v>550159</v>
      </c>
      <c r="AU16" s="41">
        <v>212975</v>
      </c>
      <c r="AV16" s="41">
        <v>690792</v>
      </c>
      <c r="AW16" s="41">
        <v>740684</v>
      </c>
      <c r="AX16" s="41">
        <v>328062</v>
      </c>
      <c r="AY16" s="41">
        <v>145028</v>
      </c>
      <c r="AZ16" s="41">
        <v>422709</v>
      </c>
      <c r="BA16" s="41">
        <v>374174</v>
      </c>
      <c r="BB16" s="41">
        <v>205247</v>
      </c>
      <c r="BC16" s="41">
        <v>148661</v>
      </c>
      <c r="BD16" s="41">
        <v>478630</v>
      </c>
      <c r="BE16" s="41">
        <v>390802</v>
      </c>
      <c r="BF16" s="41">
        <v>199289</v>
      </c>
    </row>
    <row r="17" spans="1:68" s="2" customFormat="1">
      <c r="A17" s="42" t="s">
        <v>366</v>
      </c>
      <c r="B17" s="175">
        <v>145218</v>
      </c>
      <c r="C17" s="41">
        <v>91417</v>
      </c>
      <c r="D17" s="41">
        <v>171554</v>
      </c>
      <c r="E17" s="41">
        <v>182668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</row>
    <row r="18" spans="1:68" s="2" customFormat="1">
      <c r="A18" s="42" t="s">
        <v>190</v>
      </c>
      <c r="B18" s="175">
        <v>1238617</v>
      </c>
      <c r="C18" s="41">
        <v>1234632</v>
      </c>
      <c r="D18" s="41">
        <v>1062762</v>
      </c>
      <c r="E18" s="41">
        <v>1190154</v>
      </c>
      <c r="F18" s="41">
        <v>1364209</v>
      </c>
      <c r="G18" s="41">
        <v>1405729</v>
      </c>
      <c r="H18" s="41">
        <v>1165764</v>
      </c>
      <c r="I18" s="41">
        <v>1165922</v>
      </c>
      <c r="J18" s="41">
        <v>1363796</v>
      </c>
      <c r="K18" s="41">
        <v>1364508</v>
      </c>
      <c r="L18" s="41">
        <v>1101112</v>
      </c>
      <c r="M18" s="41">
        <v>1222114</v>
      </c>
      <c r="N18" s="41">
        <v>1414213</v>
      </c>
      <c r="O18" s="41">
        <v>1160568</v>
      </c>
      <c r="P18" s="41">
        <v>1089659</v>
      </c>
      <c r="Q18" s="41">
        <v>1028173</v>
      </c>
      <c r="R18" s="41">
        <v>1123103</v>
      </c>
      <c r="S18" s="41">
        <v>1219281</v>
      </c>
      <c r="T18" s="41">
        <v>1008013</v>
      </c>
      <c r="U18" s="41">
        <v>859534</v>
      </c>
      <c r="V18" s="41">
        <v>945161</v>
      </c>
      <c r="W18" s="41">
        <v>989540</v>
      </c>
      <c r="X18" s="41">
        <v>658953</v>
      </c>
      <c r="Y18" s="41">
        <v>606500</v>
      </c>
      <c r="Z18" s="41">
        <v>689676</v>
      </c>
      <c r="AA18" s="41">
        <v>713547</v>
      </c>
      <c r="AB18" s="41">
        <v>657952</v>
      </c>
      <c r="AC18" s="41">
        <v>614450</v>
      </c>
      <c r="AD18" s="41">
        <v>654035</v>
      </c>
      <c r="AE18" s="41">
        <v>657057</v>
      </c>
      <c r="AF18" s="41">
        <v>571543</v>
      </c>
      <c r="AG18" s="41">
        <v>504130</v>
      </c>
      <c r="AH18" s="41">
        <v>572720</v>
      </c>
      <c r="AI18" s="41">
        <v>581725</v>
      </c>
      <c r="AJ18" s="41">
        <v>558465</v>
      </c>
      <c r="AK18" s="41">
        <v>524674</v>
      </c>
      <c r="AL18" s="41">
        <v>578954</v>
      </c>
      <c r="AM18" s="41">
        <v>586362</v>
      </c>
      <c r="AN18" s="41">
        <v>510314</v>
      </c>
      <c r="AO18" s="41">
        <v>469797</v>
      </c>
      <c r="AP18" s="41">
        <v>532761</v>
      </c>
      <c r="AQ18" s="41">
        <v>554186</v>
      </c>
      <c r="AR18" s="41">
        <v>0</v>
      </c>
      <c r="AS18" s="41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1">
        <v>0</v>
      </c>
      <c r="BC18" s="41">
        <v>0</v>
      </c>
      <c r="BD18" s="41">
        <v>0</v>
      </c>
      <c r="BE18" s="41">
        <v>0</v>
      </c>
      <c r="BF18" s="41">
        <v>0</v>
      </c>
    </row>
    <row r="19" spans="1:68" s="2" customFormat="1">
      <c r="A19" s="42" t="s">
        <v>21</v>
      </c>
      <c r="B19" s="175">
        <v>501388</v>
      </c>
      <c r="C19" s="41">
        <v>512340</v>
      </c>
      <c r="D19" s="41">
        <v>528619</v>
      </c>
      <c r="E19" s="41">
        <v>526309</v>
      </c>
      <c r="F19" s="41">
        <v>456695</v>
      </c>
      <c r="G19" s="41">
        <v>423822</v>
      </c>
      <c r="H19" s="41">
        <v>221016</v>
      </c>
      <c r="I19" s="41">
        <v>191804</v>
      </c>
      <c r="J19" s="41">
        <v>203026</v>
      </c>
      <c r="K19" s="41">
        <v>243843</v>
      </c>
      <c r="L19" s="41">
        <v>307108</v>
      </c>
      <c r="M19" s="41">
        <v>241395</v>
      </c>
      <c r="N19" s="41">
        <v>198270</v>
      </c>
      <c r="O19" s="41">
        <v>214253</v>
      </c>
      <c r="P19" s="41">
        <v>197529</v>
      </c>
      <c r="Q19" s="41">
        <v>202520</v>
      </c>
      <c r="R19" s="41">
        <v>71403</v>
      </c>
      <c r="S19" s="41">
        <v>60303</v>
      </c>
      <c r="T19" s="41">
        <v>48408</v>
      </c>
      <c r="U19" s="41">
        <v>55033</v>
      </c>
      <c r="V19" s="41">
        <v>17507</v>
      </c>
      <c r="W19" s="41">
        <v>12062</v>
      </c>
      <c r="X19" s="41">
        <v>17580</v>
      </c>
      <c r="Y19" s="41">
        <v>25447</v>
      </c>
      <c r="Z19" s="41">
        <v>20438</v>
      </c>
      <c r="AA19" s="41">
        <v>12303</v>
      </c>
      <c r="AB19" s="41">
        <v>30967</v>
      </c>
      <c r="AC19" s="41">
        <v>40656</v>
      </c>
      <c r="AD19" s="41">
        <v>35322</v>
      </c>
      <c r="AE19" s="41">
        <v>20124</v>
      </c>
      <c r="AF19" s="41">
        <v>26945</v>
      </c>
      <c r="AG19" s="41">
        <v>46014</v>
      </c>
      <c r="AH19" s="41">
        <v>23761</v>
      </c>
      <c r="AI19" s="41">
        <v>36093</v>
      </c>
      <c r="AJ19" s="41">
        <v>80704</v>
      </c>
      <c r="AK19" s="41">
        <v>95118</v>
      </c>
      <c r="AL19" s="41">
        <v>105575</v>
      </c>
      <c r="AM19" s="41">
        <v>102325</v>
      </c>
      <c r="AN19" s="41">
        <v>108819</v>
      </c>
      <c r="AO19" s="41">
        <v>76788</v>
      </c>
      <c r="AP19" s="41">
        <v>75197</v>
      </c>
      <c r="AQ19" s="41">
        <v>64274</v>
      </c>
      <c r="AR19" s="41">
        <v>109305</v>
      </c>
      <c r="AS19" s="41">
        <v>138233</v>
      </c>
      <c r="AT19" s="41">
        <v>120884</v>
      </c>
      <c r="AU19" s="41">
        <v>116363</v>
      </c>
      <c r="AV19" s="41">
        <v>99382</v>
      </c>
      <c r="AW19" s="41">
        <v>107206</v>
      </c>
      <c r="AX19" s="41">
        <v>112637</v>
      </c>
      <c r="AY19" s="41">
        <v>79339</v>
      </c>
      <c r="AZ19" s="41">
        <v>77286</v>
      </c>
      <c r="BA19" s="41">
        <v>88958</v>
      </c>
      <c r="BB19" s="41">
        <v>71538</v>
      </c>
      <c r="BC19" s="41">
        <v>57085</v>
      </c>
      <c r="BD19" s="41">
        <v>49231</v>
      </c>
      <c r="BE19" s="41">
        <v>51747</v>
      </c>
      <c r="BF19" s="41">
        <v>36703</v>
      </c>
    </row>
    <row r="20" spans="1:68" s="2" customFormat="1">
      <c r="A20" s="42" t="s">
        <v>22</v>
      </c>
      <c r="B20" s="175">
        <v>150281</v>
      </c>
      <c r="C20" s="41">
        <v>97572</v>
      </c>
      <c r="D20" s="41">
        <v>85249</v>
      </c>
      <c r="E20" s="41">
        <v>73038</v>
      </c>
      <c r="F20" s="41">
        <v>100117</v>
      </c>
      <c r="G20" s="41">
        <v>75900</v>
      </c>
      <c r="H20" s="41">
        <v>75606</v>
      </c>
      <c r="I20" s="41">
        <v>93485</v>
      </c>
      <c r="J20" s="41">
        <v>98764</v>
      </c>
      <c r="K20" s="41">
        <v>73355</v>
      </c>
      <c r="L20" s="41">
        <v>60349</v>
      </c>
      <c r="M20" s="41">
        <v>84152</v>
      </c>
      <c r="N20" s="41">
        <v>123483</v>
      </c>
      <c r="O20" s="41">
        <v>93880</v>
      </c>
      <c r="P20" s="41">
        <v>85014</v>
      </c>
      <c r="Q20" s="41">
        <v>17774</v>
      </c>
      <c r="R20" s="41">
        <v>65956</v>
      </c>
      <c r="S20" s="41">
        <v>65232</v>
      </c>
      <c r="T20" s="41">
        <v>37540</v>
      </c>
      <c r="U20" s="41">
        <v>1</v>
      </c>
      <c r="V20" s="41">
        <v>42297</v>
      </c>
      <c r="W20" s="41">
        <v>42250</v>
      </c>
      <c r="X20" s="41">
        <v>37668</v>
      </c>
      <c r="Y20" s="41">
        <v>39321</v>
      </c>
      <c r="Z20" s="41">
        <v>56770</v>
      </c>
      <c r="AA20" s="41">
        <v>71257</v>
      </c>
      <c r="AB20" s="41">
        <v>63240</v>
      </c>
      <c r="AC20" s="41">
        <v>81171</v>
      </c>
      <c r="AD20" s="41">
        <v>89934</v>
      </c>
      <c r="AE20" s="41">
        <v>79759</v>
      </c>
      <c r="AF20" s="41">
        <v>101340</v>
      </c>
      <c r="AG20" s="41">
        <v>99545</v>
      </c>
      <c r="AH20" s="41">
        <v>21483</v>
      </c>
      <c r="AI20" s="41">
        <v>9687</v>
      </c>
      <c r="AJ20" s="41">
        <v>0</v>
      </c>
      <c r="AK20" s="41">
        <v>8354</v>
      </c>
      <c r="AL20" s="41">
        <v>4885</v>
      </c>
      <c r="AM20" s="41">
        <v>11232</v>
      </c>
      <c r="AN20" s="41">
        <v>79</v>
      </c>
      <c r="AO20" s="41">
        <v>123762</v>
      </c>
      <c r="AP20" s="41">
        <v>121256</v>
      </c>
      <c r="AQ20" s="41">
        <v>119781</v>
      </c>
      <c r="AR20" s="41">
        <v>89763</v>
      </c>
      <c r="AS20" s="41">
        <v>94133</v>
      </c>
      <c r="AT20" s="41">
        <v>83636</v>
      </c>
      <c r="AU20" s="41">
        <v>68718</v>
      </c>
      <c r="AV20" s="41">
        <v>64735</v>
      </c>
      <c r="AW20" s="41">
        <v>56335</v>
      </c>
      <c r="AX20" s="41">
        <v>36544</v>
      </c>
      <c r="AY20" s="41">
        <v>37349</v>
      </c>
      <c r="AZ20" s="41">
        <v>38004</v>
      </c>
      <c r="BA20" s="41">
        <v>25666</v>
      </c>
      <c r="BB20" s="41">
        <v>33093</v>
      </c>
      <c r="BC20" s="41">
        <v>36655</v>
      </c>
      <c r="BD20" s="41">
        <v>27986</v>
      </c>
      <c r="BE20" s="41">
        <v>19727</v>
      </c>
      <c r="BF20" s="41">
        <v>22218</v>
      </c>
    </row>
    <row r="21" spans="1:68" s="2" customFormat="1">
      <c r="A21" s="42" t="s">
        <v>117</v>
      </c>
      <c r="B21" s="175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1723</v>
      </c>
      <c r="S21" s="41">
        <v>0</v>
      </c>
      <c r="T21" s="41">
        <v>0</v>
      </c>
      <c r="U21" s="41">
        <v>0</v>
      </c>
      <c r="V21" s="41">
        <v>1394</v>
      </c>
      <c r="W21" s="41">
        <v>0</v>
      </c>
      <c r="X21" s="41">
        <v>249</v>
      </c>
      <c r="Y21" s="41">
        <v>249</v>
      </c>
      <c r="Z21" s="41">
        <v>249</v>
      </c>
      <c r="AA21" s="41">
        <v>0</v>
      </c>
      <c r="AB21" s="41">
        <v>0</v>
      </c>
      <c r="AC21" s="41">
        <v>0</v>
      </c>
      <c r="AD21" s="41">
        <v>294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443</v>
      </c>
      <c r="AY21" s="41">
        <v>420</v>
      </c>
      <c r="AZ21" s="41">
        <v>0</v>
      </c>
      <c r="BA21" s="41">
        <v>102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</row>
    <row r="22" spans="1:68" s="2" customFormat="1">
      <c r="A22" s="42" t="s">
        <v>23</v>
      </c>
      <c r="B22" s="175">
        <v>65358</v>
      </c>
      <c r="C22" s="41">
        <v>57628</v>
      </c>
      <c r="D22" s="41">
        <v>67874</v>
      </c>
      <c r="E22" s="41">
        <v>39759</v>
      </c>
      <c r="F22" s="41">
        <v>22448</v>
      </c>
      <c r="G22" s="41">
        <v>15006</v>
      </c>
      <c r="H22" s="41">
        <v>20453</v>
      </c>
      <c r="I22" s="41">
        <v>27556</v>
      </c>
      <c r="J22" s="41">
        <v>31659</v>
      </c>
      <c r="K22" s="41">
        <v>17874</v>
      </c>
      <c r="L22" s="41">
        <v>28230</v>
      </c>
      <c r="M22" s="41">
        <v>32291</v>
      </c>
      <c r="N22" s="41">
        <v>42008</v>
      </c>
      <c r="O22" s="41">
        <v>8229</v>
      </c>
      <c r="P22" s="41">
        <v>32846</v>
      </c>
      <c r="Q22" s="41">
        <v>39653</v>
      </c>
      <c r="R22" s="41">
        <v>16419</v>
      </c>
      <c r="S22" s="41">
        <v>16958</v>
      </c>
      <c r="T22" s="41">
        <v>14747</v>
      </c>
      <c r="U22" s="41">
        <v>15247</v>
      </c>
      <c r="V22" s="41">
        <v>15605</v>
      </c>
      <c r="W22" s="41">
        <v>9376</v>
      </c>
      <c r="X22" s="41">
        <v>17459</v>
      </c>
      <c r="Y22" s="41">
        <v>15669</v>
      </c>
      <c r="Z22" s="41">
        <v>16639</v>
      </c>
      <c r="AA22" s="41">
        <v>8832</v>
      </c>
      <c r="AB22" s="41">
        <v>166440</v>
      </c>
      <c r="AC22" s="41">
        <v>20351</v>
      </c>
      <c r="AD22" s="41">
        <v>22329</v>
      </c>
      <c r="AE22" s="41">
        <v>10191</v>
      </c>
      <c r="AF22" s="41">
        <v>20703</v>
      </c>
      <c r="AG22" s="41">
        <v>19342</v>
      </c>
      <c r="AH22" s="41">
        <v>19204</v>
      </c>
      <c r="AI22" s="41">
        <v>16917</v>
      </c>
      <c r="AJ22" s="41">
        <v>26277</v>
      </c>
      <c r="AK22" s="41">
        <v>20477</v>
      </c>
      <c r="AL22" s="41">
        <v>22902</v>
      </c>
      <c r="AM22" s="41">
        <v>12342</v>
      </c>
      <c r="AN22" s="41">
        <v>27099</v>
      </c>
      <c r="AO22" s="41">
        <v>15600</v>
      </c>
      <c r="AP22" s="41">
        <v>15617</v>
      </c>
      <c r="AQ22" s="41">
        <v>17066</v>
      </c>
      <c r="AR22" s="41">
        <v>17287</v>
      </c>
      <c r="AS22" s="41">
        <v>15453</v>
      </c>
      <c r="AT22" s="41">
        <v>15583</v>
      </c>
      <c r="AU22" s="41">
        <v>7661</v>
      </c>
      <c r="AV22" s="41">
        <v>20696</v>
      </c>
      <c r="AW22" s="41">
        <v>27573</v>
      </c>
      <c r="AX22" s="41">
        <v>18156</v>
      </c>
      <c r="AY22" s="41">
        <v>10919</v>
      </c>
      <c r="AZ22" s="41">
        <v>13811</v>
      </c>
      <c r="BA22" s="41">
        <v>14083</v>
      </c>
      <c r="BB22" s="41">
        <v>12495</v>
      </c>
      <c r="BC22" s="41">
        <v>7610</v>
      </c>
      <c r="BD22" s="41">
        <v>13131</v>
      </c>
      <c r="BE22" s="41">
        <v>9593</v>
      </c>
      <c r="BF22" s="41">
        <v>12385</v>
      </c>
    </row>
    <row r="23" spans="1:68" s="2" customFormat="1" ht="3.75" customHeight="1">
      <c r="A23" s="39"/>
      <c r="B23" s="175"/>
      <c r="C23" s="41"/>
      <c r="D23" s="41"/>
      <c r="E23" s="41"/>
      <c r="F23" s="41"/>
      <c r="G23" s="41"/>
      <c r="H23" s="41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</row>
    <row r="24" spans="1:68" s="2" customFormat="1">
      <c r="A24" s="83" t="s">
        <v>24</v>
      </c>
      <c r="B24" s="174">
        <f t="shared" ref="B24:G24" si="6">SUM(B25:B37)</f>
        <v>15423514</v>
      </c>
      <c r="C24" s="79">
        <f t="shared" si="6"/>
        <v>16172167</v>
      </c>
      <c r="D24" s="79">
        <f t="shared" si="6"/>
        <v>15346211</v>
      </c>
      <c r="E24" s="79">
        <f t="shared" si="6"/>
        <v>14914723</v>
      </c>
      <c r="F24" s="79">
        <f t="shared" si="6"/>
        <v>15315636</v>
      </c>
      <c r="G24" s="79">
        <f t="shared" si="6"/>
        <v>15464142</v>
      </c>
      <c r="H24" s="79">
        <v>14729693</v>
      </c>
      <c r="I24" s="79">
        <f>SUM(I25:I37)</f>
        <v>14441844</v>
      </c>
      <c r="J24" s="79">
        <f>SUM(J25:J37)</f>
        <v>14696650</v>
      </c>
      <c r="K24" s="79">
        <f>SUM(K25:K37)</f>
        <v>14142292</v>
      </c>
      <c r="L24" s="79">
        <f>SUM(L25:L37)</f>
        <v>13208617</v>
      </c>
      <c r="M24" s="79">
        <v>13017248</v>
      </c>
      <c r="N24" s="79">
        <v>13090972</v>
      </c>
      <c r="O24" s="79">
        <v>13136310</v>
      </c>
      <c r="P24" s="79">
        <v>12460040</v>
      </c>
      <c r="Q24" s="79">
        <v>12148413</v>
      </c>
      <c r="R24" s="79">
        <v>12191451</v>
      </c>
      <c r="S24" s="79">
        <v>11805603</v>
      </c>
      <c r="T24" s="79">
        <v>9765149</v>
      </c>
      <c r="U24" s="79">
        <v>8998219</v>
      </c>
      <c r="V24" s="79">
        <v>9326054</v>
      </c>
      <c r="W24" s="79">
        <v>9212248</v>
      </c>
      <c r="X24" s="79">
        <v>8581630</v>
      </c>
      <c r="Y24" s="80">
        <v>8114345</v>
      </c>
      <c r="Z24" s="80">
        <v>8408927</v>
      </c>
      <c r="AA24" s="80">
        <v>8627376</v>
      </c>
      <c r="AB24" s="80">
        <v>7724477</v>
      </c>
      <c r="AC24" s="80">
        <v>8177511</v>
      </c>
      <c r="AD24" s="80">
        <v>8570489</v>
      </c>
      <c r="AE24" s="80">
        <v>6496022</v>
      </c>
      <c r="AF24" s="80">
        <v>6088604</v>
      </c>
      <c r="AG24" s="80">
        <v>5932896</v>
      </c>
      <c r="AH24" s="80">
        <v>6294081</v>
      </c>
      <c r="AI24" s="80">
        <v>6426854</v>
      </c>
      <c r="AJ24" s="80">
        <v>6023775</v>
      </c>
      <c r="AK24" s="80">
        <v>5925776</v>
      </c>
      <c r="AL24" s="80">
        <v>6076682</v>
      </c>
      <c r="AM24" s="80">
        <v>6208529</v>
      </c>
      <c r="AN24" s="80">
        <v>5343635</v>
      </c>
      <c r="AO24" s="80">
        <v>5184192</v>
      </c>
      <c r="AP24" s="80">
        <v>5268585</v>
      </c>
      <c r="AQ24" s="80">
        <v>5360823</v>
      </c>
      <c r="AR24" s="80">
        <v>5534306</v>
      </c>
      <c r="AS24" s="80">
        <v>5531695</v>
      </c>
      <c r="AT24" s="80">
        <v>5637370</v>
      </c>
      <c r="AU24" s="80">
        <v>5696541</v>
      </c>
      <c r="AV24" s="80">
        <v>5391922</v>
      </c>
      <c r="AW24" s="80">
        <v>5234780</v>
      </c>
      <c r="AX24" s="80">
        <v>4694526</v>
      </c>
      <c r="AY24" s="80">
        <v>4749637</v>
      </c>
      <c r="AZ24" s="80">
        <v>4514371</v>
      </c>
      <c r="BA24" s="80">
        <v>4484457</v>
      </c>
      <c r="BB24" s="80">
        <v>4575751</v>
      </c>
      <c r="BC24" s="80">
        <v>4601144</v>
      </c>
      <c r="BD24" s="80">
        <v>4145970</v>
      </c>
      <c r="BE24" s="80">
        <v>4178637</v>
      </c>
      <c r="BF24" s="80">
        <v>4214514</v>
      </c>
      <c r="BG24" s="71"/>
      <c r="BH24" s="71"/>
      <c r="BI24" s="71"/>
      <c r="BJ24" s="71"/>
      <c r="BK24" s="71"/>
      <c r="BL24" s="71"/>
      <c r="BM24" s="71"/>
      <c r="BN24" s="71"/>
      <c r="BO24" s="71"/>
      <c r="BP24" s="71"/>
    </row>
    <row r="25" spans="1:68" s="2" customFormat="1">
      <c r="A25" s="42" t="s">
        <v>230</v>
      </c>
      <c r="B25" s="175">
        <v>11136</v>
      </c>
      <c r="C25" s="41">
        <v>8983</v>
      </c>
      <c r="D25" s="41">
        <v>8983</v>
      </c>
      <c r="E25" s="41">
        <v>8983</v>
      </c>
      <c r="F25" s="41">
        <v>8983</v>
      </c>
      <c r="G25" s="41">
        <v>8983</v>
      </c>
      <c r="H25" s="41">
        <v>8983</v>
      </c>
      <c r="I25" s="40">
        <v>8983</v>
      </c>
      <c r="J25" s="40">
        <v>8983</v>
      </c>
      <c r="K25" s="40">
        <v>8983</v>
      </c>
      <c r="L25" s="40">
        <v>8983</v>
      </c>
      <c r="M25" s="40">
        <v>8983</v>
      </c>
      <c r="N25" s="40">
        <v>8983</v>
      </c>
      <c r="O25" s="40">
        <v>8983</v>
      </c>
      <c r="P25" s="40">
        <v>8617</v>
      </c>
      <c r="Q25" s="40">
        <v>8617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28334</v>
      </c>
      <c r="AO25" s="41">
        <v>35837</v>
      </c>
      <c r="AP25" s="41">
        <v>40074</v>
      </c>
      <c r="AQ25" s="41">
        <v>43752</v>
      </c>
      <c r="AR25" s="41">
        <v>47318</v>
      </c>
      <c r="AS25" s="41">
        <v>47557</v>
      </c>
      <c r="AT25" s="41">
        <v>47794</v>
      </c>
      <c r="AU25" s="41">
        <v>48031</v>
      </c>
      <c r="AV25" s="41">
        <v>48240</v>
      </c>
      <c r="AW25" s="41">
        <v>48449</v>
      </c>
      <c r="AX25" s="41">
        <v>48658</v>
      </c>
      <c r="AY25" s="41">
        <v>48867</v>
      </c>
      <c r="AZ25" s="41">
        <v>49054</v>
      </c>
      <c r="BA25" s="41">
        <v>49242</v>
      </c>
      <c r="BB25" s="41">
        <v>53323</v>
      </c>
      <c r="BC25" s="41">
        <v>56785</v>
      </c>
      <c r="BD25" s="41">
        <v>46971</v>
      </c>
      <c r="BE25" s="41">
        <v>44137</v>
      </c>
      <c r="BF25" s="41">
        <v>41867</v>
      </c>
    </row>
    <row r="26" spans="1:68" s="2" customFormat="1">
      <c r="A26" s="42" t="s">
        <v>18</v>
      </c>
      <c r="B26" s="175">
        <v>84006</v>
      </c>
      <c r="C26" s="41">
        <v>81432</v>
      </c>
      <c r="D26" s="41">
        <v>84607</v>
      </c>
      <c r="E26" s="41">
        <v>81813</v>
      </c>
      <c r="F26" s="41">
        <v>82741</v>
      </c>
      <c r="G26" s="41">
        <v>80196</v>
      </c>
      <c r="H26" s="41">
        <v>77015</v>
      </c>
      <c r="I26" s="41">
        <v>75072</v>
      </c>
      <c r="J26" s="41">
        <v>74225</v>
      </c>
      <c r="K26" s="41">
        <v>71231</v>
      </c>
      <c r="L26" s="41">
        <v>69492</v>
      </c>
      <c r="M26" s="41">
        <v>40639</v>
      </c>
      <c r="N26" s="41">
        <v>37730</v>
      </c>
      <c r="O26" s="41">
        <v>38497</v>
      </c>
      <c r="P26" s="41">
        <v>9571</v>
      </c>
      <c r="Q26" s="41">
        <v>9276</v>
      </c>
      <c r="R26" s="41">
        <v>12199</v>
      </c>
      <c r="S26" s="41">
        <v>11374</v>
      </c>
      <c r="T26" s="41">
        <v>11127</v>
      </c>
      <c r="U26" s="41">
        <v>11461</v>
      </c>
      <c r="V26" s="41">
        <v>11244</v>
      </c>
      <c r="W26" s="41">
        <v>13644</v>
      </c>
      <c r="X26" s="41">
        <v>33236</v>
      </c>
      <c r="Y26" s="41">
        <v>33085</v>
      </c>
      <c r="Z26" s="41">
        <v>38738</v>
      </c>
      <c r="AA26" s="41">
        <v>38494</v>
      </c>
      <c r="AB26" s="41">
        <v>48533</v>
      </c>
      <c r="AC26" s="41">
        <v>58735</v>
      </c>
      <c r="AD26" s="41">
        <v>54249</v>
      </c>
      <c r="AE26" s="41">
        <v>53345</v>
      </c>
      <c r="AF26" s="41">
        <v>57319</v>
      </c>
      <c r="AG26" s="41">
        <v>64195</v>
      </c>
      <c r="AH26" s="41">
        <v>46328</v>
      </c>
      <c r="AI26" s="41">
        <v>50669</v>
      </c>
      <c r="AJ26" s="41">
        <v>30319</v>
      </c>
      <c r="AK26" s="41">
        <v>25809</v>
      </c>
      <c r="AL26" s="41">
        <v>25245</v>
      </c>
      <c r="AM26" s="41">
        <v>24667</v>
      </c>
      <c r="AN26" s="41">
        <v>15076</v>
      </c>
      <c r="AO26" s="41">
        <v>14663</v>
      </c>
      <c r="AP26" s="41">
        <v>14167</v>
      </c>
      <c r="AQ26" s="41">
        <v>13770</v>
      </c>
      <c r="AR26" s="41">
        <v>13354</v>
      </c>
      <c r="AS26" s="41">
        <v>12977</v>
      </c>
      <c r="AT26" s="41">
        <v>13547</v>
      </c>
      <c r="AU26" s="41">
        <v>14021</v>
      </c>
      <c r="AV26" s="41">
        <v>14866</v>
      </c>
      <c r="AW26" s="41">
        <v>13795</v>
      </c>
      <c r="AX26" s="41">
        <v>9654</v>
      </c>
      <c r="AY26" s="41">
        <v>9187</v>
      </c>
      <c r="AZ26" s="41">
        <v>9005</v>
      </c>
      <c r="BA26" s="41">
        <v>10235</v>
      </c>
      <c r="BB26" s="41">
        <v>9554</v>
      </c>
      <c r="BC26" s="41">
        <v>9037</v>
      </c>
      <c r="BD26" s="41">
        <v>7430</v>
      </c>
      <c r="BE26" s="41">
        <v>6879</v>
      </c>
      <c r="BF26" s="41">
        <v>6679</v>
      </c>
    </row>
    <row r="27" spans="1:68" s="2" customFormat="1">
      <c r="A27" s="42" t="s">
        <v>20</v>
      </c>
      <c r="B27" s="175">
        <v>31682</v>
      </c>
      <c r="C27" s="41">
        <v>31682</v>
      </c>
      <c r="D27" s="41">
        <v>64892</v>
      </c>
      <c r="E27" s="41">
        <v>85942</v>
      </c>
      <c r="F27" s="41">
        <v>97846</v>
      </c>
      <c r="G27" s="41">
        <v>56005</v>
      </c>
      <c r="H27" s="41">
        <v>177859</v>
      </c>
      <c r="I27" s="41">
        <v>121685</v>
      </c>
      <c r="J27" s="41">
        <v>192683</v>
      </c>
      <c r="K27" s="41">
        <v>126731</v>
      </c>
      <c r="L27" s="41">
        <v>138828</v>
      </c>
      <c r="M27" s="41">
        <v>130230</v>
      </c>
      <c r="N27" s="41">
        <v>228544</v>
      </c>
      <c r="O27" s="41">
        <v>224678</v>
      </c>
      <c r="P27" s="41">
        <v>218642</v>
      </c>
      <c r="Q27" s="41">
        <v>186284</v>
      </c>
      <c r="R27" s="41">
        <v>183243</v>
      </c>
      <c r="S27" s="41">
        <v>146986</v>
      </c>
      <c r="T27" s="41">
        <v>122161</v>
      </c>
      <c r="U27" s="41">
        <v>119157</v>
      </c>
      <c r="V27" s="41">
        <v>114646</v>
      </c>
      <c r="W27" s="41">
        <v>106838</v>
      </c>
      <c r="X27" s="41">
        <v>110505</v>
      </c>
      <c r="Y27" s="41">
        <v>84229</v>
      </c>
      <c r="Z27" s="41">
        <v>81866</v>
      </c>
      <c r="AA27" s="41">
        <v>49916</v>
      </c>
      <c r="AB27" s="41">
        <v>55127</v>
      </c>
      <c r="AC27" s="41">
        <v>15562</v>
      </c>
      <c r="AD27" s="41">
        <v>155203</v>
      </c>
      <c r="AE27" s="41">
        <v>131881</v>
      </c>
      <c r="AF27" s="41">
        <v>115324</v>
      </c>
      <c r="AG27" s="41">
        <v>122267</v>
      </c>
      <c r="AH27" s="41">
        <v>125291</v>
      </c>
      <c r="AI27" s="41">
        <v>111135</v>
      </c>
      <c r="AJ27" s="41">
        <v>87112</v>
      </c>
      <c r="AK27" s="41">
        <v>96153</v>
      </c>
      <c r="AL27" s="41">
        <v>101981</v>
      </c>
      <c r="AM27" s="41">
        <v>88766</v>
      </c>
      <c r="AN27" s="41">
        <v>74199</v>
      </c>
      <c r="AO27" s="41">
        <v>56551</v>
      </c>
      <c r="AP27" s="41">
        <v>64253</v>
      </c>
      <c r="AQ27" s="41">
        <v>71030</v>
      </c>
      <c r="AR27" s="41">
        <v>29149</v>
      </c>
      <c r="AS27" s="41">
        <v>35029</v>
      </c>
      <c r="AT27" s="41">
        <v>66772</v>
      </c>
      <c r="AU27" s="41">
        <v>72288</v>
      </c>
      <c r="AV27" s="41">
        <v>55294</v>
      </c>
      <c r="AW27" s="41">
        <v>55660</v>
      </c>
      <c r="AX27" s="41">
        <v>57785</v>
      </c>
      <c r="AY27" s="41">
        <v>50235</v>
      </c>
      <c r="AZ27" s="41">
        <v>59493</v>
      </c>
      <c r="BA27" s="41">
        <v>43992</v>
      </c>
      <c r="BB27" s="41">
        <v>73445</v>
      </c>
      <c r="BC27" s="41">
        <v>35592</v>
      </c>
      <c r="BD27" s="41">
        <v>34354</v>
      </c>
      <c r="BE27" s="41">
        <v>57012</v>
      </c>
      <c r="BF27" s="41">
        <v>62098</v>
      </c>
    </row>
    <row r="28" spans="1:68" s="2" customFormat="1">
      <c r="A28" s="42" t="s">
        <v>366</v>
      </c>
      <c r="B28" s="175">
        <v>86367</v>
      </c>
      <c r="C28" s="41">
        <v>81082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</row>
    <row r="29" spans="1:68" s="2" customFormat="1">
      <c r="A29" s="42" t="s">
        <v>380</v>
      </c>
      <c r="B29" s="175">
        <v>37401</v>
      </c>
      <c r="C29" s="41">
        <v>38115</v>
      </c>
      <c r="D29" s="41">
        <v>35389</v>
      </c>
      <c r="E29" s="41">
        <v>36263</v>
      </c>
      <c r="F29" s="41">
        <v>37095</v>
      </c>
      <c r="G29" s="41">
        <v>37544</v>
      </c>
      <c r="H29" s="41">
        <v>37004</v>
      </c>
      <c r="I29" s="41">
        <v>35251</v>
      </c>
      <c r="J29" s="41">
        <v>32857</v>
      </c>
      <c r="K29" s="41">
        <v>32272</v>
      </c>
      <c r="L29" s="41">
        <v>32970</v>
      </c>
      <c r="M29" s="41">
        <v>34398</v>
      </c>
      <c r="N29" s="41">
        <v>37948</v>
      </c>
      <c r="O29" s="41">
        <v>40692</v>
      </c>
      <c r="P29" s="41">
        <v>42440</v>
      </c>
      <c r="Q29" s="41">
        <v>45817</v>
      </c>
      <c r="R29" s="41">
        <v>28085</v>
      </c>
      <c r="S29" s="41">
        <v>26872</v>
      </c>
      <c r="T29" s="41">
        <v>28944</v>
      </c>
      <c r="U29" s="41">
        <v>10744</v>
      </c>
      <c r="V29" s="41">
        <v>10734</v>
      </c>
      <c r="W29" s="41">
        <v>24189</v>
      </c>
      <c r="X29" s="41">
        <v>22120</v>
      </c>
      <c r="Y29" s="41">
        <v>24045</v>
      </c>
      <c r="Z29" s="41">
        <v>34326</v>
      </c>
      <c r="AA29" s="41">
        <v>27192</v>
      </c>
      <c r="AB29" s="41">
        <v>19733</v>
      </c>
      <c r="AC29" s="41">
        <v>21827</v>
      </c>
      <c r="AD29" s="41">
        <v>21939</v>
      </c>
      <c r="AE29" s="41">
        <v>22488</v>
      </c>
      <c r="AF29" s="41">
        <v>23650</v>
      </c>
      <c r="AG29" s="41">
        <v>23506</v>
      </c>
      <c r="AH29" s="41">
        <v>25507</v>
      </c>
      <c r="AI29" s="41">
        <v>24869</v>
      </c>
      <c r="AJ29" s="41">
        <v>22933</v>
      </c>
      <c r="AK29" s="41">
        <v>21062</v>
      </c>
      <c r="AL29" s="41">
        <v>23291</v>
      </c>
      <c r="AM29" s="41">
        <v>26062</v>
      </c>
      <c r="AN29" s="41">
        <v>27616</v>
      </c>
      <c r="AO29" s="41">
        <v>26940</v>
      </c>
      <c r="AP29" s="41">
        <v>24957</v>
      </c>
      <c r="AQ29" s="41">
        <v>22246</v>
      </c>
      <c r="AR29" s="41">
        <v>22725</v>
      </c>
      <c r="AS29" s="41">
        <v>21469</v>
      </c>
      <c r="AT29" s="41">
        <v>19447</v>
      </c>
      <c r="AU29" s="41">
        <v>8049</v>
      </c>
      <c r="AV29" s="41">
        <v>4967</v>
      </c>
      <c r="AW29" s="41">
        <v>4117</v>
      </c>
      <c r="AX29" s="41">
        <v>1088</v>
      </c>
      <c r="AY29" s="41">
        <v>1592</v>
      </c>
      <c r="AZ29" s="41" t="s">
        <v>19</v>
      </c>
      <c r="BA29" s="41" t="s">
        <v>19</v>
      </c>
      <c r="BB29" s="41" t="s">
        <v>19</v>
      </c>
      <c r="BC29" s="41" t="s">
        <v>19</v>
      </c>
      <c r="BD29" s="41" t="s">
        <v>19</v>
      </c>
      <c r="BE29" s="41" t="s">
        <v>19</v>
      </c>
      <c r="BF29" s="41" t="s">
        <v>19</v>
      </c>
    </row>
    <row r="30" spans="1:68" s="2" customFormat="1">
      <c r="A30" s="42" t="s">
        <v>370</v>
      </c>
      <c r="B30" s="175">
        <v>369560</v>
      </c>
      <c r="C30" s="41">
        <v>369560</v>
      </c>
      <c r="D30" s="41">
        <v>369560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 t="s">
        <v>19</v>
      </c>
      <c r="M30" s="41" t="s">
        <v>19</v>
      </c>
      <c r="N30" s="41" t="s">
        <v>19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10017</v>
      </c>
      <c r="Y30" s="41">
        <v>10017</v>
      </c>
      <c r="Z30" s="41">
        <v>10017</v>
      </c>
      <c r="AA30" s="41">
        <v>10017</v>
      </c>
      <c r="AB30" s="41">
        <v>10017</v>
      </c>
      <c r="AC30" s="41">
        <v>10017</v>
      </c>
      <c r="AD30" s="41">
        <v>10017</v>
      </c>
      <c r="AE30" s="41">
        <v>10017</v>
      </c>
      <c r="AF30" s="41">
        <v>9355</v>
      </c>
      <c r="AG30" s="41">
        <v>9355</v>
      </c>
      <c r="AH30" s="41">
        <v>9355</v>
      </c>
      <c r="AI30" s="41">
        <v>9355</v>
      </c>
      <c r="AJ30" s="41">
        <v>9355</v>
      </c>
      <c r="AK30" s="41">
        <v>10560</v>
      </c>
      <c r="AL30" s="41">
        <v>10017</v>
      </c>
      <c r="AM30" s="41">
        <v>10017</v>
      </c>
      <c r="AN30" s="41">
        <v>10162</v>
      </c>
      <c r="AO30" s="41">
        <v>10235</v>
      </c>
      <c r="AP30" s="41">
        <v>8807</v>
      </c>
      <c r="AQ30" s="41">
        <v>6772</v>
      </c>
      <c r="AR30" s="41">
        <v>4738</v>
      </c>
      <c r="AS30" s="41">
        <v>2462</v>
      </c>
      <c r="AT30" s="41">
        <v>1784</v>
      </c>
      <c r="AU30" s="41">
        <v>1784</v>
      </c>
      <c r="AV30" s="41">
        <v>1784</v>
      </c>
      <c r="AW30" s="41">
        <v>1784</v>
      </c>
      <c r="AX30" s="41">
        <v>1560</v>
      </c>
      <c r="AY30" s="41">
        <v>1546</v>
      </c>
      <c r="AZ30" s="41">
        <v>1546</v>
      </c>
      <c r="BA30" s="41">
        <v>1404</v>
      </c>
      <c r="BB30" s="41">
        <v>1398</v>
      </c>
      <c r="BC30" s="41">
        <v>1398</v>
      </c>
      <c r="BD30" s="41">
        <v>1398</v>
      </c>
      <c r="BE30" s="41">
        <v>1683</v>
      </c>
      <c r="BF30" s="41">
        <v>1398</v>
      </c>
    </row>
    <row r="31" spans="1:68" s="2" customFormat="1">
      <c r="A31" s="42" t="s">
        <v>25</v>
      </c>
      <c r="B31" s="175">
        <v>2344995</v>
      </c>
      <c r="C31" s="41">
        <v>2290982</v>
      </c>
      <c r="D31" s="41">
        <v>2214759</v>
      </c>
      <c r="E31" s="41">
        <v>2177862</v>
      </c>
      <c r="F31" s="41">
        <v>2115703</v>
      </c>
      <c r="G31" s="41">
        <v>2049045</v>
      </c>
      <c r="H31" s="41">
        <v>2000002</v>
      </c>
      <c r="I31" s="41">
        <v>1972496</v>
      </c>
      <c r="J31" s="41">
        <v>1930248</v>
      </c>
      <c r="K31" s="41">
        <v>1491213</v>
      </c>
      <c r="L31" s="41">
        <v>1450043</v>
      </c>
      <c r="M31" s="41">
        <v>1427846</v>
      </c>
      <c r="N31" s="41">
        <v>1117959</v>
      </c>
      <c r="O31" s="41">
        <v>1088976</v>
      </c>
      <c r="P31" s="41">
        <v>1068358</v>
      </c>
      <c r="Q31" s="41">
        <v>789381</v>
      </c>
      <c r="R31" s="41">
        <v>768232</v>
      </c>
      <c r="S31" s="41">
        <v>749361</v>
      </c>
      <c r="T31" s="41">
        <v>734205</v>
      </c>
      <c r="U31" s="41">
        <v>501960</v>
      </c>
      <c r="V31" s="41">
        <v>485314</v>
      </c>
      <c r="W31" s="41">
        <v>485029</v>
      </c>
      <c r="X31" s="41">
        <v>469735</v>
      </c>
      <c r="Y31" s="41">
        <v>269820</v>
      </c>
      <c r="Z31" s="41">
        <v>271901</v>
      </c>
      <c r="AA31" s="41">
        <v>271060</v>
      </c>
      <c r="AB31" s="41">
        <v>87201</v>
      </c>
      <c r="AC31" s="41">
        <v>87380</v>
      </c>
      <c r="AD31" s="41">
        <v>87946</v>
      </c>
      <c r="AE31" s="41">
        <v>27210</v>
      </c>
      <c r="AF31" s="41">
        <v>26301</v>
      </c>
      <c r="AG31" s="41">
        <v>26284</v>
      </c>
      <c r="AH31" s="41">
        <v>27390</v>
      </c>
      <c r="AI31" s="41">
        <v>28673</v>
      </c>
      <c r="AJ31" s="41">
        <v>27252</v>
      </c>
      <c r="AK31" s="41">
        <v>27977</v>
      </c>
      <c r="AL31" s="41">
        <v>28982</v>
      </c>
      <c r="AM31" s="41">
        <v>32617</v>
      </c>
      <c r="AN31" s="41">
        <v>31325</v>
      </c>
      <c r="AO31" s="41">
        <v>32580</v>
      </c>
      <c r="AP31" s="41">
        <v>32586</v>
      </c>
      <c r="AQ31" s="41">
        <v>32257</v>
      </c>
      <c r="AR31" s="41">
        <v>33498</v>
      </c>
      <c r="AS31" s="41">
        <v>33306</v>
      </c>
      <c r="AT31" s="41">
        <v>29358</v>
      </c>
      <c r="AU31" s="41">
        <v>29553</v>
      </c>
      <c r="AV31" s="41">
        <v>32149</v>
      </c>
      <c r="AW31" s="41">
        <v>33476</v>
      </c>
      <c r="AX31" s="41">
        <v>34402</v>
      </c>
      <c r="AY31" s="41">
        <v>34479</v>
      </c>
      <c r="AZ31" s="41">
        <v>31395</v>
      </c>
      <c r="BA31" s="41">
        <v>33750</v>
      </c>
      <c r="BB31" s="41">
        <v>36411</v>
      </c>
      <c r="BC31" s="41">
        <v>38769</v>
      </c>
      <c r="BD31" s="41">
        <v>40831</v>
      </c>
      <c r="BE31" s="41">
        <v>47748</v>
      </c>
      <c r="BF31" s="41">
        <v>45249</v>
      </c>
    </row>
    <row r="32" spans="1:68" s="2" customFormat="1">
      <c r="A32" s="42" t="s">
        <v>23</v>
      </c>
      <c r="B32" s="175">
        <v>14322</v>
      </c>
      <c r="C32" s="41">
        <v>23703</v>
      </c>
      <c r="D32" s="41">
        <v>191608</v>
      </c>
      <c r="E32" s="41">
        <v>369560</v>
      </c>
      <c r="F32" s="41">
        <v>369560</v>
      </c>
      <c r="G32" s="41">
        <v>369560</v>
      </c>
      <c r="H32" s="41">
        <v>369560</v>
      </c>
      <c r="I32" s="41">
        <v>369560</v>
      </c>
      <c r="J32" s="41">
        <v>369560</v>
      </c>
      <c r="K32" s="41">
        <v>369560</v>
      </c>
      <c r="L32" s="41">
        <v>295965</v>
      </c>
      <c r="M32" s="41">
        <v>296104</v>
      </c>
      <c r="N32" s="41">
        <v>234425</v>
      </c>
      <c r="O32" s="41">
        <v>234425</v>
      </c>
      <c r="P32" s="41">
        <v>214809</v>
      </c>
      <c r="Q32" s="41">
        <v>156471</v>
      </c>
      <c r="R32" s="41">
        <v>156471</v>
      </c>
      <c r="S32" s="41">
        <v>156471</v>
      </c>
      <c r="T32" s="41">
        <v>156471</v>
      </c>
      <c r="U32" s="41">
        <v>105555</v>
      </c>
      <c r="V32" s="41">
        <v>113935</v>
      </c>
      <c r="W32" s="41">
        <v>113935</v>
      </c>
      <c r="X32" s="41">
        <v>103918</v>
      </c>
      <c r="Y32" s="41">
        <v>104149</v>
      </c>
      <c r="Z32" s="41">
        <v>57159</v>
      </c>
      <c r="AA32" s="41">
        <v>57159</v>
      </c>
      <c r="AB32" s="41">
        <v>57159</v>
      </c>
      <c r="AC32" s="41">
        <v>14366</v>
      </c>
      <c r="AD32" s="41">
        <v>14366</v>
      </c>
      <c r="AE32" s="41">
        <v>14366</v>
      </c>
      <c r="AF32" s="41">
        <v>439</v>
      </c>
      <c r="AG32" s="41">
        <v>439</v>
      </c>
      <c r="AH32" s="41">
        <v>439</v>
      </c>
      <c r="AI32" s="41">
        <v>439</v>
      </c>
      <c r="AJ32" s="41">
        <v>439</v>
      </c>
      <c r="AK32" s="41">
        <v>439</v>
      </c>
      <c r="AL32" s="41">
        <v>439</v>
      </c>
      <c r="AM32" s="41">
        <v>439</v>
      </c>
      <c r="AN32" s="41">
        <v>439</v>
      </c>
      <c r="AO32" s="41">
        <v>439</v>
      </c>
      <c r="AP32" s="41">
        <v>498</v>
      </c>
      <c r="AQ32" s="41">
        <v>498</v>
      </c>
      <c r="AR32" s="41">
        <v>498</v>
      </c>
      <c r="AS32" s="41">
        <v>498</v>
      </c>
      <c r="AT32" s="41">
        <v>498</v>
      </c>
      <c r="AU32" s="41">
        <v>518</v>
      </c>
      <c r="AV32" s="41">
        <v>518</v>
      </c>
      <c r="AW32" s="41">
        <v>535</v>
      </c>
      <c r="AX32" s="41">
        <v>344</v>
      </c>
      <c r="AY32" s="41">
        <v>321</v>
      </c>
      <c r="AZ32" s="41">
        <v>321</v>
      </c>
      <c r="BA32" s="41">
        <v>463</v>
      </c>
      <c r="BB32" s="41">
        <v>463</v>
      </c>
      <c r="BC32" s="41">
        <v>395</v>
      </c>
      <c r="BD32" s="41">
        <v>395</v>
      </c>
      <c r="BE32" s="41">
        <v>395</v>
      </c>
      <c r="BF32" s="41">
        <v>395</v>
      </c>
    </row>
    <row r="33" spans="1:68" s="2" customFormat="1">
      <c r="A33" s="42" t="s">
        <v>21</v>
      </c>
      <c r="B33" s="175">
        <v>738481</v>
      </c>
      <c r="C33" s="41">
        <v>697562</v>
      </c>
      <c r="D33" s="41">
        <v>745872</v>
      </c>
      <c r="E33" s="41">
        <v>721360</v>
      </c>
      <c r="F33" s="41">
        <v>712553</v>
      </c>
      <c r="G33" s="41">
        <v>710071</v>
      </c>
      <c r="H33" s="41">
        <v>723370</v>
      </c>
      <c r="I33" s="41">
        <v>533172</v>
      </c>
      <c r="J33" s="41">
        <v>502655</v>
      </c>
      <c r="K33" s="41">
        <v>490000</v>
      </c>
      <c r="L33" s="41">
        <v>224183</v>
      </c>
      <c r="M33" s="41">
        <v>213725</v>
      </c>
      <c r="N33" s="41">
        <v>241832</v>
      </c>
      <c r="O33" s="41">
        <v>230676</v>
      </c>
      <c r="P33" s="41">
        <v>245684</v>
      </c>
      <c r="Q33" s="41">
        <v>239505</v>
      </c>
      <c r="R33" s="41">
        <v>238154</v>
      </c>
      <c r="S33" s="41">
        <v>177844</v>
      </c>
      <c r="T33" s="41">
        <v>154237</v>
      </c>
      <c r="U33" s="41">
        <v>131271</v>
      </c>
      <c r="V33" s="41">
        <v>109965</v>
      </c>
      <c r="W33" s="41">
        <v>96241</v>
      </c>
      <c r="X33" s="41">
        <v>82407</v>
      </c>
      <c r="Y33" s="41">
        <v>64949</v>
      </c>
      <c r="Z33" s="41">
        <v>72733</v>
      </c>
      <c r="AA33" s="41">
        <v>81046</v>
      </c>
      <c r="AB33" s="41">
        <v>85462</v>
      </c>
      <c r="AC33" s="41">
        <v>88018</v>
      </c>
      <c r="AD33" s="41">
        <v>91652</v>
      </c>
      <c r="AE33" s="41">
        <v>79790</v>
      </c>
      <c r="AF33" s="41">
        <v>70203</v>
      </c>
      <c r="AG33" s="41">
        <v>65529</v>
      </c>
      <c r="AH33" s="41">
        <v>123926</v>
      </c>
      <c r="AI33" s="41">
        <v>122200</v>
      </c>
      <c r="AJ33" s="41">
        <v>115962</v>
      </c>
      <c r="AK33" s="41">
        <v>123197</v>
      </c>
      <c r="AL33" s="41">
        <v>116267</v>
      </c>
      <c r="AM33" s="41">
        <v>106518</v>
      </c>
      <c r="AN33" s="41">
        <v>85846</v>
      </c>
      <c r="AO33" s="41">
        <v>123753</v>
      </c>
      <c r="AP33" s="41">
        <v>123060</v>
      </c>
      <c r="AQ33" s="41">
        <v>119525</v>
      </c>
      <c r="AR33" s="41">
        <v>110601</v>
      </c>
      <c r="AS33" s="41">
        <v>95059</v>
      </c>
      <c r="AT33" s="41">
        <v>98714</v>
      </c>
      <c r="AU33" s="41">
        <v>87127</v>
      </c>
      <c r="AV33" s="41">
        <v>119247</v>
      </c>
      <c r="AW33" s="41">
        <v>96656</v>
      </c>
      <c r="AX33" s="41">
        <v>74012</v>
      </c>
      <c r="AY33" s="41">
        <v>94808</v>
      </c>
      <c r="AZ33" s="41">
        <v>91834</v>
      </c>
      <c r="BA33" s="41">
        <v>71381</v>
      </c>
      <c r="BB33" s="41">
        <v>70444</v>
      </c>
      <c r="BC33" s="41">
        <v>67438</v>
      </c>
      <c r="BD33" s="41">
        <v>66760</v>
      </c>
      <c r="BE33" s="41">
        <v>63447</v>
      </c>
      <c r="BF33" s="41">
        <v>56101</v>
      </c>
    </row>
    <row r="34" spans="1:68" s="2" customFormat="1">
      <c r="A34" s="42" t="s">
        <v>118</v>
      </c>
      <c r="B34" s="175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66</v>
      </c>
      <c r="Q34" s="41">
        <v>47</v>
      </c>
      <c r="R34" s="41">
        <v>8617</v>
      </c>
      <c r="S34" s="41">
        <v>8617</v>
      </c>
      <c r="T34" s="41">
        <v>8617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29038</v>
      </c>
      <c r="AH34" s="41">
        <v>115805</v>
      </c>
      <c r="AI34" s="41">
        <v>117442</v>
      </c>
      <c r="AJ34" s="41">
        <v>130586</v>
      </c>
      <c r="AK34" s="41">
        <v>128823</v>
      </c>
      <c r="AL34" s="41">
        <v>123672</v>
      </c>
      <c r="AM34" s="41">
        <v>124285</v>
      </c>
      <c r="AN34" s="41">
        <v>124672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</row>
    <row r="35" spans="1:68" s="2" customFormat="1">
      <c r="A35" s="42" t="s">
        <v>34</v>
      </c>
      <c r="B35" s="175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3000</v>
      </c>
      <c r="AG35" s="41">
        <v>2668</v>
      </c>
      <c r="AH35" s="41">
        <v>2500</v>
      </c>
      <c r="AI35" s="41">
        <v>5834</v>
      </c>
      <c r="AJ35" s="41">
        <v>3667</v>
      </c>
      <c r="AK35" s="41">
        <v>2000</v>
      </c>
      <c r="AL35" s="41">
        <v>3334</v>
      </c>
      <c r="AM35" s="41">
        <v>111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34</v>
      </c>
      <c r="AV35" s="41">
        <v>34</v>
      </c>
      <c r="AW35" s="41">
        <v>34</v>
      </c>
      <c r="AX35" s="41">
        <v>12</v>
      </c>
      <c r="AY35" s="41">
        <v>11</v>
      </c>
      <c r="AZ35" s="41">
        <v>11</v>
      </c>
      <c r="BA35" s="41">
        <v>11</v>
      </c>
      <c r="BB35" s="41">
        <v>11</v>
      </c>
      <c r="BC35" s="41">
        <v>10</v>
      </c>
      <c r="BD35" s="41">
        <v>11</v>
      </c>
      <c r="BE35" s="41">
        <v>2</v>
      </c>
      <c r="BF35" s="41">
        <v>2</v>
      </c>
    </row>
    <row r="36" spans="1:68" s="2" customFormat="1">
      <c r="A36" s="42" t="s">
        <v>381</v>
      </c>
      <c r="B36" s="175">
        <v>116847</v>
      </c>
      <c r="C36" s="41">
        <v>253809</v>
      </c>
      <c r="D36" s="41">
        <v>278599</v>
      </c>
      <c r="E36" s="41">
        <v>239241</v>
      </c>
      <c r="F36" s="41">
        <v>261223</v>
      </c>
      <c r="G36" s="41">
        <v>177367</v>
      </c>
      <c r="H36" s="41">
        <v>169919</v>
      </c>
      <c r="I36" s="41">
        <v>190056</v>
      </c>
      <c r="J36" s="41">
        <v>171845</v>
      </c>
      <c r="K36" s="41">
        <v>207898</v>
      </c>
      <c r="L36" s="41">
        <v>243951</v>
      </c>
      <c r="M36" s="41">
        <v>213689</v>
      </c>
      <c r="N36" s="41">
        <v>341153</v>
      </c>
      <c r="O36" s="41">
        <v>225568</v>
      </c>
      <c r="P36" s="41">
        <v>190209</v>
      </c>
      <c r="Q36" s="41">
        <v>200026</v>
      </c>
      <c r="R36" s="41">
        <v>185150</v>
      </c>
      <c r="S36" s="41">
        <v>169679</v>
      </c>
      <c r="T36" s="41">
        <v>148002</v>
      </c>
      <c r="U36" s="41">
        <v>70631</v>
      </c>
      <c r="V36" s="41">
        <v>191141</v>
      </c>
      <c r="W36" s="41">
        <v>48639</v>
      </c>
      <c r="X36" s="41">
        <v>78796</v>
      </c>
      <c r="Y36" s="41">
        <v>49560</v>
      </c>
      <c r="Z36" s="41">
        <v>34630</v>
      </c>
      <c r="AA36" s="41">
        <v>28977</v>
      </c>
      <c r="AB36" s="41">
        <v>16156</v>
      </c>
      <c r="AC36" s="41">
        <v>2273</v>
      </c>
      <c r="AD36" s="41">
        <v>48</v>
      </c>
      <c r="AE36" s="41">
        <v>229</v>
      </c>
      <c r="AF36" s="41">
        <v>9000</v>
      </c>
      <c r="AG36" s="41">
        <v>8090</v>
      </c>
      <c r="AH36" s="41">
        <v>2571</v>
      </c>
      <c r="AI36" s="41">
        <v>3617</v>
      </c>
      <c r="AJ36" s="41">
        <v>1175</v>
      </c>
      <c r="AK36" s="41">
        <v>28</v>
      </c>
      <c r="AL36" s="41">
        <v>1</v>
      </c>
      <c r="AM36" s="41">
        <v>27</v>
      </c>
      <c r="AN36" s="41">
        <v>15776</v>
      </c>
      <c r="AO36" s="41">
        <v>17858</v>
      </c>
      <c r="AP36" s="41">
        <v>24466</v>
      </c>
      <c r="AQ36" s="41">
        <v>43243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1">
        <v>0</v>
      </c>
      <c r="BC36" s="41">
        <v>0</v>
      </c>
      <c r="BD36" s="41">
        <v>0</v>
      </c>
      <c r="BE36" s="41">
        <v>0</v>
      </c>
      <c r="BF36" s="41">
        <v>0</v>
      </c>
    </row>
    <row r="37" spans="1:68" s="2" customFormat="1">
      <c r="A37" s="42" t="s">
        <v>119</v>
      </c>
      <c r="B37" s="175">
        <f>SUM(B38:B42)</f>
        <v>11588717</v>
      </c>
      <c r="C37" s="41">
        <f>SUM(C38:C42)</f>
        <v>12295257</v>
      </c>
      <c r="D37" s="41">
        <f>SUM(D38:D42)</f>
        <v>11351942</v>
      </c>
      <c r="E37" s="41">
        <f t="shared" ref="E37:F37" si="7">SUM(E38:E42)</f>
        <v>11193699</v>
      </c>
      <c r="F37" s="41">
        <f t="shared" si="7"/>
        <v>11629932</v>
      </c>
      <c r="G37" s="41">
        <f>SUM(G38:G42)</f>
        <v>11975371</v>
      </c>
      <c r="H37" s="41">
        <v>11165981</v>
      </c>
      <c r="I37" s="41">
        <f>SUM(I38:I42)</f>
        <v>11135569</v>
      </c>
      <c r="J37" s="41">
        <f>SUM(J38:J42)</f>
        <v>11413594</v>
      </c>
      <c r="K37" s="41">
        <f>SUM(K38:K42)</f>
        <v>11344404</v>
      </c>
      <c r="L37" s="41">
        <f>SUM(L38:L42)</f>
        <v>10744202</v>
      </c>
      <c r="M37" s="41">
        <v>10651634</v>
      </c>
      <c r="N37" s="41">
        <v>10842398</v>
      </c>
      <c r="O37" s="41">
        <v>11043815</v>
      </c>
      <c r="P37" s="41">
        <v>10461644</v>
      </c>
      <c r="Q37" s="41">
        <v>10512989</v>
      </c>
      <c r="R37" s="41">
        <v>10611300</v>
      </c>
      <c r="S37" s="41">
        <v>10358399</v>
      </c>
      <c r="T37" s="41">
        <v>8401385</v>
      </c>
      <c r="U37" s="41">
        <v>8047440</v>
      </c>
      <c r="V37" s="41">
        <v>8289075</v>
      </c>
      <c r="W37" s="41">
        <v>8323733</v>
      </c>
      <c r="X37" s="41">
        <v>7670896</v>
      </c>
      <c r="Y37" s="41">
        <v>7474491</v>
      </c>
      <c r="Z37" s="41">
        <v>7807557</v>
      </c>
      <c r="AA37" s="41">
        <v>8063515</v>
      </c>
      <c r="AB37" s="41">
        <v>7345089</v>
      </c>
      <c r="AC37" s="41">
        <v>7879333</v>
      </c>
      <c r="AD37" s="41">
        <v>8135069</v>
      </c>
      <c r="AE37" s="41">
        <v>6156696</v>
      </c>
      <c r="AF37" s="41">
        <v>5774013</v>
      </c>
      <c r="AG37" s="41">
        <v>5581525</v>
      </c>
      <c r="AH37" s="41">
        <v>5814969</v>
      </c>
      <c r="AI37" s="41">
        <v>5952621</v>
      </c>
      <c r="AJ37" s="41">
        <v>5594975</v>
      </c>
      <c r="AK37" s="41">
        <v>5489728</v>
      </c>
      <c r="AL37" s="41">
        <v>5643453</v>
      </c>
      <c r="AM37" s="41">
        <v>5795020</v>
      </c>
      <c r="AN37" s="41">
        <v>4930190</v>
      </c>
      <c r="AO37" s="41">
        <v>4865336</v>
      </c>
      <c r="AP37" s="41">
        <v>4935717</v>
      </c>
      <c r="AQ37" s="41">
        <v>5007730</v>
      </c>
      <c r="AR37" s="41">
        <v>5272425</v>
      </c>
      <c r="AS37" s="41">
        <v>5283338</v>
      </c>
      <c r="AT37" s="41">
        <v>5359456</v>
      </c>
      <c r="AU37" s="41">
        <v>5435136</v>
      </c>
      <c r="AV37" s="41">
        <v>5114823</v>
      </c>
      <c r="AW37" s="41">
        <v>4980274</v>
      </c>
      <c r="AX37" s="41">
        <v>4467011</v>
      </c>
      <c r="AY37" s="41">
        <v>4508591</v>
      </c>
      <c r="AZ37" s="41">
        <v>4271712</v>
      </c>
      <c r="BA37" s="41">
        <v>4273979</v>
      </c>
      <c r="BB37" s="41">
        <v>4330702</v>
      </c>
      <c r="BC37" s="41">
        <v>4391720</v>
      </c>
      <c r="BD37" s="41">
        <v>3947820</v>
      </c>
      <c r="BE37" s="41">
        <v>3957334</v>
      </c>
      <c r="BF37" s="41">
        <v>4000725</v>
      </c>
    </row>
    <row r="38" spans="1:68" s="2" customFormat="1">
      <c r="A38" s="84" t="s">
        <v>26</v>
      </c>
      <c r="B38" s="175">
        <v>71867</v>
      </c>
      <c r="C38" s="41">
        <v>70174</v>
      </c>
      <c r="D38" s="41">
        <v>70380</v>
      </c>
      <c r="E38" s="41">
        <v>67120</v>
      </c>
      <c r="F38" s="41">
        <v>62902</v>
      </c>
      <c r="G38" s="41">
        <v>62573</v>
      </c>
      <c r="H38" s="41">
        <v>62160</v>
      </c>
      <c r="I38" s="41">
        <v>59345</v>
      </c>
      <c r="J38" s="41">
        <v>56598</v>
      </c>
      <c r="K38" s="41">
        <v>54692</v>
      </c>
      <c r="L38" s="41">
        <v>54428</v>
      </c>
      <c r="M38" s="41">
        <v>52021</v>
      </c>
      <c r="N38" s="41">
        <v>49596</v>
      </c>
      <c r="O38" s="41">
        <v>47798</v>
      </c>
      <c r="P38" s="41">
        <v>47815</v>
      </c>
      <c r="Q38" s="41">
        <v>46540</v>
      </c>
      <c r="R38" s="41">
        <v>45074</v>
      </c>
      <c r="S38" s="41">
        <v>45565</v>
      </c>
      <c r="T38" s="41">
        <v>43519</v>
      </c>
      <c r="U38" s="41">
        <v>41512</v>
      </c>
      <c r="V38" s="41">
        <v>40183</v>
      </c>
      <c r="W38" s="41">
        <v>39951</v>
      </c>
      <c r="X38" s="41">
        <v>38403</v>
      </c>
      <c r="Y38" s="41">
        <v>36535</v>
      </c>
      <c r="Z38" s="41">
        <v>34560</v>
      </c>
      <c r="AA38" s="41">
        <v>33868</v>
      </c>
      <c r="AB38" s="41">
        <v>34787</v>
      </c>
      <c r="AC38" s="41">
        <v>34451</v>
      </c>
      <c r="AD38" s="41">
        <v>33651</v>
      </c>
      <c r="AE38" s="41">
        <v>33537</v>
      </c>
      <c r="AF38" s="41">
        <v>33648</v>
      </c>
      <c r="AG38" s="41">
        <v>32866</v>
      </c>
      <c r="AH38" s="41">
        <v>32007</v>
      </c>
      <c r="AI38" s="41">
        <v>32552</v>
      </c>
      <c r="AJ38" s="41">
        <v>32393</v>
      </c>
      <c r="AK38" s="41">
        <v>31989</v>
      </c>
      <c r="AL38" s="41">
        <v>31278</v>
      </c>
      <c r="AM38" s="41">
        <v>31184</v>
      </c>
      <c r="AN38" s="41">
        <v>26669</v>
      </c>
      <c r="AO38" s="41">
        <v>26223</v>
      </c>
      <c r="AP38" s="41">
        <v>25895</v>
      </c>
      <c r="AQ38" s="41">
        <v>25629</v>
      </c>
      <c r="AR38" s="41">
        <v>20935</v>
      </c>
      <c r="AS38" s="41">
        <v>21106</v>
      </c>
      <c r="AT38" s="41">
        <v>20940</v>
      </c>
      <c r="AU38" s="41">
        <v>20902</v>
      </c>
      <c r="AV38" s="41">
        <v>20948</v>
      </c>
      <c r="AW38" s="41">
        <v>20790</v>
      </c>
      <c r="AX38" s="41">
        <v>22804</v>
      </c>
      <c r="AY38" s="41">
        <v>10589</v>
      </c>
      <c r="AZ38" s="41">
        <v>10534</v>
      </c>
      <c r="BA38" s="41">
        <v>10564</v>
      </c>
      <c r="BB38" s="41">
        <v>10409</v>
      </c>
      <c r="BC38" s="41">
        <v>11488</v>
      </c>
      <c r="BD38" s="41">
        <v>12143</v>
      </c>
      <c r="BE38" s="41">
        <v>12518</v>
      </c>
      <c r="BF38" s="41">
        <v>12138</v>
      </c>
    </row>
    <row r="39" spans="1:68" s="2" customFormat="1">
      <c r="A39" s="84" t="s">
        <v>27</v>
      </c>
      <c r="B39" s="175">
        <v>9292750</v>
      </c>
      <c r="C39" s="41">
        <v>9379463</v>
      </c>
      <c r="D39" s="41">
        <v>8592376</v>
      </c>
      <c r="E39" s="41">
        <v>8319386</v>
      </c>
      <c r="F39" s="41">
        <v>8532381</v>
      </c>
      <c r="G39" s="41">
        <v>8708049</v>
      </c>
      <c r="H39" s="41">
        <v>7890517</v>
      </c>
      <c r="I39" s="41">
        <v>7813649</v>
      </c>
      <c r="J39" s="41">
        <v>8026807</v>
      </c>
      <c r="K39" s="41">
        <v>8045148</v>
      </c>
      <c r="L39" s="41">
        <v>7369015</v>
      </c>
      <c r="M39" s="41">
        <v>7234026</v>
      </c>
      <c r="N39" s="41">
        <v>7339654</v>
      </c>
      <c r="O39" s="41">
        <v>7606567</v>
      </c>
      <c r="P39" s="41">
        <v>7001558</v>
      </c>
      <c r="Q39" s="41">
        <v>6811348</v>
      </c>
      <c r="R39" s="41">
        <v>6898625</v>
      </c>
      <c r="S39" s="41">
        <v>6771209</v>
      </c>
      <c r="T39" s="41">
        <v>6122356</v>
      </c>
      <c r="U39" s="41">
        <v>5752060</v>
      </c>
      <c r="V39" s="41">
        <v>5920179</v>
      </c>
      <c r="W39" s="41">
        <v>5962644</v>
      </c>
      <c r="X39" s="41">
        <v>5662977</v>
      </c>
      <c r="Y39" s="41">
        <v>5443845</v>
      </c>
      <c r="Z39" s="41">
        <v>5665225</v>
      </c>
      <c r="AA39" s="41">
        <v>5844505</v>
      </c>
      <c r="AB39" s="41">
        <v>5448001</v>
      </c>
      <c r="AC39" s="41">
        <v>5332612</v>
      </c>
      <c r="AD39" s="41">
        <v>5516418</v>
      </c>
      <c r="AE39" s="41">
        <v>5644660</v>
      </c>
      <c r="AF39" s="41">
        <v>5261507</v>
      </c>
      <c r="AG39" s="41">
        <v>5091788</v>
      </c>
      <c r="AH39" s="41">
        <v>5319715</v>
      </c>
      <c r="AI39" s="41">
        <v>5449912</v>
      </c>
      <c r="AJ39" s="41">
        <v>5100886</v>
      </c>
      <c r="AK39" s="41">
        <v>4994157</v>
      </c>
      <c r="AL39" s="41">
        <v>5143769</v>
      </c>
      <c r="AM39" s="41">
        <v>5289894</v>
      </c>
      <c r="AN39" s="41">
        <v>4429728</v>
      </c>
      <c r="AO39" s="41">
        <v>4362678</v>
      </c>
      <c r="AP39" s="41">
        <v>4426008</v>
      </c>
      <c r="AQ39" s="41">
        <v>4492462</v>
      </c>
      <c r="AR39" s="41">
        <v>3664659</v>
      </c>
      <c r="AS39" s="41">
        <v>3670044</v>
      </c>
      <c r="AT39" s="41">
        <v>3748697</v>
      </c>
      <c r="AU39" s="41">
        <v>3796775</v>
      </c>
      <c r="AV39" s="41">
        <v>3601284</v>
      </c>
      <c r="AW39" s="41">
        <v>3478812</v>
      </c>
      <c r="AX39" s="41">
        <v>3417273</v>
      </c>
      <c r="AY39" s="41">
        <v>3432148</v>
      </c>
      <c r="AZ39" s="41">
        <v>3296092</v>
      </c>
      <c r="BA39" s="41">
        <v>3268490</v>
      </c>
      <c r="BB39" s="41">
        <v>3311624</v>
      </c>
      <c r="BC39" s="41">
        <v>3339886</v>
      </c>
      <c r="BD39" s="41">
        <v>3192411</v>
      </c>
      <c r="BE39" s="41">
        <v>3206017</v>
      </c>
      <c r="BF39" s="41">
        <v>3255374</v>
      </c>
    </row>
    <row r="40" spans="1:68" s="2" customFormat="1">
      <c r="A40" s="84" t="s">
        <v>28</v>
      </c>
      <c r="B40" s="175">
        <v>458825</v>
      </c>
      <c r="C40" s="41">
        <v>468133</v>
      </c>
      <c r="D40" s="41">
        <v>456825</v>
      </c>
      <c r="E40" s="41">
        <v>451209</v>
      </c>
      <c r="F40" s="41">
        <v>447053</v>
      </c>
      <c r="G40" s="41">
        <v>452114</v>
      </c>
      <c r="H40" s="41">
        <v>453165</v>
      </c>
      <c r="I40" s="41">
        <v>458144</v>
      </c>
      <c r="J40" s="41">
        <v>451103</v>
      </c>
      <c r="K40" s="41">
        <v>454967</v>
      </c>
      <c r="L40" s="41">
        <v>453375</v>
      </c>
      <c r="M40" s="41">
        <v>458716</v>
      </c>
      <c r="N40" s="41">
        <v>459232</v>
      </c>
      <c r="O40" s="41">
        <v>464125</v>
      </c>
      <c r="P40" s="41">
        <v>461892</v>
      </c>
      <c r="Q40" s="41">
        <v>455464</v>
      </c>
      <c r="R40" s="41">
        <v>459821</v>
      </c>
      <c r="S40" s="41">
        <v>457313</v>
      </c>
      <c r="T40" s="41">
        <v>452701</v>
      </c>
      <c r="U40" s="41">
        <v>452980</v>
      </c>
      <c r="V40" s="41">
        <v>455574</v>
      </c>
      <c r="W40" s="41">
        <v>451742</v>
      </c>
      <c r="X40" s="41">
        <v>452034</v>
      </c>
      <c r="Y40" s="41">
        <v>453242</v>
      </c>
      <c r="Z40" s="41">
        <v>459922</v>
      </c>
      <c r="AA40" s="41">
        <v>465689</v>
      </c>
      <c r="AB40" s="41">
        <v>466182</v>
      </c>
      <c r="AC40" s="41">
        <v>468266</v>
      </c>
      <c r="AD40" s="41">
        <v>473059</v>
      </c>
      <c r="AE40" s="41">
        <v>478499</v>
      </c>
      <c r="AF40" s="41">
        <v>478858</v>
      </c>
      <c r="AG40" s="41">
        <v>456871</v>
      </c>
      <c r="AH40" s="41">
        <v>463247</v>
      </c>
      <c r="AI40" s="41">
        <v>470157</v>
      </c>
      <c r="AJ40" s="41">
        <v>461696</v>
      </c>
      <c r="AK40" s="41">
        <v>463582</v>
      </c>
      <c r="AL40" s="41">
        <v>468406</v>
      </c>
      <c r="AM40" s="41">
        <v>473942</v>
      </c>
      <c r="AN40" s="41">
        <v>473793</v>
      </c>
      <c r="AO40" s="41">
        <v>476435</v>
      </c>
      <c r="AP40" s="41">
        <v>483814</v>
      </c>
      <c r="AQ40" s="41">
        <v>489639</v>
      </c>
      <c r="AR40" s="41">
        <v>488374</v>
      </c>
      <c r="AS40" s="41">
        <v>491519</v>
      </c>
      <c r="AT40" s="41">
        <v>494761</v>
      </c>
      <c r="AU40" s="41">
        <v>500676</v>
      </c>
      <c r="AV40" s="41">
        <v>488388</v>
      </c>
      <c r="AW40" s="41">
        <v>510964</v>
      </c>
      <c r="AX40" s="41">
        <v>190961</v>
      </c>
      <c r="AY40" s="41">
        <v>202486</v>
      </c>
      <c r="AZ40" s="41">
        <v>201602</v>
      </c>
      <c r="BA40" s="41">
        <v>240005</v>
      </c>
      <c r="BB40" s="41">
        <v>241493</v>
      </c>
      <c r="BC40" s="41">
        <v>242946</v>
      </c>
      <c r="BD40" s="41">
        <v>86527</v>
      </c>
      <c r="BE40" s="41">
        <v>87950</v>
      </c>
      <c r="BF40" s="41">
        <v>68906</v>
      </c>
    </row>
    <row r="41" spans="1:68" s="2" customFormat="1">
      <c r="A41" s="84" t="s">
        <v>29</v>
      </c>
      <c r="B41" s="175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 t="s">
        <v>19</v>
      </c>
      <c r="M41" s="41" t="s">
        <v>19</v>
      </c>
      <c r="N41" s="41" t="s">
        <v>19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1098457</v>
      </c>
      <c r="AS41" s="41">
        <v>1100669</v>
      </c>
      <c r="AT41" s="41">
        <v>1095058</v>
      </c>
      <c r="AU41" s="41">
        <v>1116783</v>
      </c>
      <c r="AV41" s="41">
        <v>1004203</v>
      </c>
      <c r="AW41" s="41">
        <v>969708</v>
      </c>
      <c r="AX41" s="41">
        <v>835973</v>
      </c>
      <c r="AY41" s="41">
        <v>863368</v>
      </c>
      <c r="AZ41" s="41">
        <v>763484</v>
      </c>
      <c r="BA41" s="41">
        <v>754920</v>
      </c>
      <c r="BB41" s="41">
        <v>767176</v>
      </c>
      <c r="BC41" s="41">
        <v>797400</v>
      </c>
      <c r="BD41" s="41">
        <v>656739</v>
      </c>
      <c r="BE41" s="41">
        <v>650849</v>
      </c>
      <c r="BF41" s="41">
        <v>664307</v>
      </c>
    </row>
    <row r="42" spans="1:68" s="2" customFormat="1">
      <c r="A42" s="84" t="s">
        <v>202</v>
      </c>
      <c r="B42" s="175">
        <v>1765275</v>
      </c>
      <c r="C42" s="41">
        <v>2377487</v>
      </c>
      <c r="D42" s="41">
        <v>2232361</v>
      </c>
      <c r="E42" s="41">
        <v>2355984</v>
      </c>
      <c r="F42" s="41">
        <v>2587596</v>
      </c>
      <c r="G42" s="41">
        <v>2752635</v>
      </c>
      <c r="H42" s="41">
        <v>2760139</v>
      </c>
      <c r="I42" s="41">
        <v>2804431</v>
      </c>
      <c r="J42" s="41">
        <v>2879086</v>
      </c>
      <c r="K42" s="41">
        <v>2789597</v>
      </c>
      <c r="L42" s="41">
        <v>2867384</v>
      </c>
      <c r="M42" s="41">
        <v>2906871</v>
      </c>
      <c r="N42" s="41">
        <v>2993916</v>
      </c>
      <c r="O42" s="41">
        <v>2925325</v>
      </c>
      <c r="P42" s="41">
        <v>2950379</v>
      </c>
      <c r="Q42" s="41">
        <v>3199637</v>
      </c>
      <c r="R42" s="41">
        <v>3207780</v>
      </c>
      <c r="S42" s="41">
        <v>3084312</v>
      </c>
      <c r="T42" s="41">
        <v>1782809</v>
      </c>
      <c r="U42" s="41">
        <v>1800888</v>
      </c>
      <c r="V42" s="41">
        <v>1873139</v>
      </c>
      <c r="W42" s="41">
        <v>1869396</v>
      </c>
      <c r="X42" s="41">
        <v>1517482</v>
      </c>
      <c r="Y42" s="41">
        <v>1540869</v>
      </c>
      <c r="Z42" s="41">
        <v>1647850</v>
      </c>
      <c r="AA42" s="41">
        <v>1719453</v>
      </c>
      <c r="AB42" s="41">
        <v>1396119</v>
      </c>
      <c r="AC42" s="41">
        <v>1745826</v>
      </c>
      <c r="AD42" s="41">
        <v>2111941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1">
        <v>0</v>
      </c>
    </row>
    <row r="43" spans="1:68" s="2" customFormat="1">
      <c r="A43" s="85"/>
      <c r="B43" s="175"/>
      <c r="C43" s="41"/>
      <c r="D43" s="41"/>
      <c r="E43" s="41"/>
      <c r="F43" s="41"/>
      <c r="G43" s="41"/>
      <c r="H43" s="4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</row>
    <row r="44" spans="1:68" s="2" customFormat="1">
      <c r="A44" s="83" t="s">
        <v>217</v>
      </c>
      <c r="B44" s="174">
        <f t="shared" ref="B44:C44" si="8">B46+B62+B76</f>
        <v>23913510</v>
      </c>
      <c r="C44" s="79">
        <f t="shared" si="8"/>
        <v>23418195</v>
      </c>
      <c r="D44" s="79">
        <f t="shared" ref="D44:E44" si="9">D46+D62+D76</f>
        <v>23139359</v>
      </c>
      <c r="E44" s="79">
        <f t="shared" si="9"/>
        <v>22657138</v>
      </c>
      <c r="F44" s="79">
        <f>F46+F62+F76</f>
        <v>21912196</v>
      </c>
      <c r="G44" s="79">
        <f>G46+G62+G76</f>
        <v>21769383</v>
      </c>
      <c r="H44" s="79">
        <v>22315804</v>
      </c>
      <c r="I44" s="79">
        <f>I46+I62+I76</f>
        <v>21205840</v>
      </c>
      <c r="J44" s="79">
        <f>J46+J62+J76</f>
        <v>21645461</v>
      </c>
      <c r="K44" s="79">
        <f t="shared" ref="K44:L44" si="10">K46+K62+K76</f>
        <v>20371449</v>
      </c>
      <c r="L44" s="79">
        <f t="shared" si="10"/>
        <v>19492875</v>
      </c>
      <c r="M44" s="79">
        <v>19137140</v>
      </c>
      <c r="N44" s="79">
        <v>18970984</v>
      </c>
      <c r="O44" s="79">
        <v>18823785</v>
      </c>
      <c r="P44" s="79">
        <v>18855766</v>
      </c>
      <c r="Q44" s="79">
        <v>18067006</v>
      </c>
      <c r="R44" s="79">
        <v>17964462</v>
      </c>
      <c r="S44" s="79">
        <v>17359145</v>
      </c>
      <c r="T44" s="79">
        <v>14398278</v>
      </c>
      <c r="U44" s="79">
        <v>13815356</v>
      </c>
      <c r="V44" s="79">
        <v>13108357</v>
      </c>
      <c r="W44" s="79">
        <v>12417856</v>
      </c>
      <c r="X44" s="79">
        <v>12280825</v>
      </c>
      <c r="Y44" s="80">
        <v>12357330</v>
      </c>
      <c r="Z44" s="80">
        <v>11920221</v>
      </c>
      <c r="AA44" s="80">
        <v>12113526</v>
      </c>
      <c r="AB44" s="80">
        <v>11507785</v>
      </c>
      <c r="AC44" s="80">
        <v>11528431</v>
      </c>
      <c r="AD44" s="80">
        <v>12389758</v>
      </c>
      <c r="AE44" s="80">
        <v>9748722</v>
      </c>
      <c r="AF44" s="80">
        <v>9467258</v>
      </c>
      <c r="AG44" s="80">
        <v>9573128</v>
      </c>
      <c r="AH44" s="80">
        <v>9506614</v>
      </c>
      <c r="AI44" s="80">
        <v>9114712</v>
      </c>
      <c r="AJ44" s="80">
        <v>9286464</v>
      </c>
      <c r="AK44" s="80">
        <v>9399909</v>
      </c>
      <c r="AL44" s="80">
        <v>9175562</v>
      </c>
      <c r="AM44" s="80">
        <v>8691525</v>
      </c>
      <c r="AN44" s="80">
        <v>8031844</v>
      </c>
      <c r="AO44" s="80">
        <v>7925486</v>
      </c>
      <c r="AP44" s="80">
        <v>7553915</v>
      </c>
      <c r="AQ44" s="80">
        <v>7755590</v>
      </c>
      <c r="AR44" s="80">
        <v>7585261</v>
      </c>
      <c r="AS44" s="80">
        <v>7796812</v>
      </c>
      <c r="AT44" s="80">
        <v>7760631</v>
      </c>
      <c r="AU44" s="80">
        <v>7619032</v>
      </c>
      <c r="AV44" s="80">
        <v>7250564</v>
      </c>
      <c r="AW44" s="80">
        <v>7013366</v>
      </c>
      <c r="AX44" s="80">
        <v>6266079</v>
      </c>
      <c r="AY44" s="80">
        <v>5825951</v>
      </c>
      <c r="AZ44" s="80">
        <v>5774023</v>
      </c>
      <c r="BA44" s="80">
        <v>5751857</v>
      </c>
      <c r="BB44" s="80">
        <v>5676458</v>
      </c>
      <c r="BC44" s="80">
        <v>5633110</v>
      </c>
      <c r="BD44" s="80">
        <v>5449358</v>
      </c>
      <c r="BE44" s="80">
        <v>5513693</v>
      </c>
      <c r="BF44" s="80">
        <v>5392979</v>
      </c>
      <c r="BG44" s="71"/>
      <c r="BH44" s="71"/>
      <c r="BI44" s="71"/>
      <c r="BJ44" s="71"/>
      <c r="BK44" s="71"/>
      <c r="BL44" s="71"/>
      <c r="BM44" s="71"/>
      <c r="BN44" s="71"/>
      <c r="BO44" s="71"/>
      <c r="BP44" s="71"/>
    </row>
    <row r="45" spans="1:68" s="2" customFormat="1" ht="3.75" customHeight="1">
      <c r="A45" s="39"/>
      <c r="B45" s="144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</row>
    <row r="46" spans="1:68" s="2" customFormat="1">
      <c r="A46" s="83" t="s">
        <v>17</v>
      </c>
      <c r="B46" s="174">
        <f t="shared" ref="B46:C46" si="11">SUM(B47:B60)</f>
        <v>2684676</v>
      </c>
      <c r="C46" s="79">
        <f t="shared" si="11"/>
        <v>2764398</v>
      </c>
      <c r="D46" s="79">
        <f t="shared" ref="D46:E46" si="12">SUM(D47:D60)</f>
        <v>2713815</v>
      </c>
      <c r="E46" s="79">
        <f t="shared" si="12"/>
        <v>2707062</v>
      </c>
      <c r="F46" s="79">
        <f>SUM(F47:F60)</f>
        <v>2637016</v>
      </c>
      <c r="G46" s="79">
        <f>SUM(G47:G60)</f>
        <v>2589623</v>
      </c>
      <c r="H46" s="79">
        <v>3344821</v>
      </c>
      <c r="I46" s="79">
        <f>SUM(I47:I60)</f>
        <v>3365951</v>
      </c>
      <c r="J46" s="79">
        <f>SUM(J47:J60)</f>
        <v>3868157</v>
      </c>
      <c r="K46" s="79">
        <f t="shared" ref="K46:L46" si="13">SUM(K47:K60)</f>
        <v>2854430</v>
      </c>
      <c r="L46" s="79">
        <f t="shared" si="13"/>
        <v>2413866</v>
      </c>
      <c r="M46" s="79">
        <v>2616262</v>
      </c>
      <c r="N46" s="79">
        <v>2479327</v>
      </c>
      <c r="O46" s="79">
        <v>2615781</v>
      </c>
      <c r="P46" s="79">
        <v>3029920</v>
      </c>
      <c r="Q46" s="79">
        <v>3160548</v>
      </c>
      <c r="R46" s="79">
        <v>3061268</v>
      </c>
      <c r="S46" s="79">
        <v>2175055</v>
      </c>
      <c r="T46" s="79">
        <v>2095353</v>
      </c>
      <c r="U46" s="79">
        <v>2189293</v>
      </c>
      <c r="V46" s="79">
        <v>1795853</v>
      </c>
      <c r="W46" s="79">
        <v>1841573</v>
      </c>
      <c r="X46" s="79">
        <v>1791698</v>
      </c>
      <c r="Y46" s="80">
        <v>1888658</v>
      </c>
      <c r="Z46" s="80">
        <v>1918792</v>
      </c>
      <c r="AA46" s="80">
        <v>1736475</v>
      </c>
      <c r="AB46" s="80">
        <v>1377709</v>
      </c>
      <c r="AC46" s="80">
        <v>1462593</v>
      </c>
      <c r="AD46" s="80">
        <v>1891678</v>
      </c>
      <c r="AE46" s="80">
        <v>1257665</v>
      </c>
      <c r="AF46" s="80">
        <v>1196114</v>
      </c>
      <c r="AG46" s="80">
        <v>1325729</v>
      </c>
      <c r="AH46" s="80">
        <v>1107745</v>
      </c>
      <c r="AI46" s="80">
        <v>1221200</v>
      </c>
      <c r="AJ46" s="80">
        <v>1772737</v>
      </c>
      <c r="AK46" s="80">
        <v>1577692</v>
      </c>
      <c r="AL46" s="80">
        <v>1713598</v>
      </c>
      <c r="AM46" s="80">
        <v>1989633</v>
      </c>
      <c r="AN46" s="80">
        <v>1581900</v>
      </c>
      <c r="AO46" s="80">
        <v>1728849</v>
      </c>
      <c r="AP46" s="80">
        <v>1916547</v>
      </c>
      <c r="AQ46" s="80">
        <v>1370258</v>
      </c>
      <c r="AR46" s="80">
        <v>1426321</v>
      </c>
      <c r="AS46" s="80">
        <v>1624272</v>
      </c>
      <c r="AT46" s="80">
        <v>1397751</v>
      </c>
      <c r="AU46" s="80">
        <v>1565436</v>
      </c>
      <c r="AV46" s="80">
        <v>1384817</v>
      </c>
      <c r="AW46" s="80">
        <v>1555493</v>
      </c>
      <c r="AX46" s="80">
        <v>1002559</v>
      </c>
      <c r="AY46" s="80">
        <v>901331</v>
      </c>
      <c r="AZ46" s="80">
        <v>1036038</v>
      </c>
      <c r="BA46" s="80">
        <v>985027</v>
      </c>
      <c r="BB46" s="80">
        <v>847950</v>
      </c>
      <c r="BC46" s="80">
        <v>663946</v>
      </c>
      <c r="BD46" s="80">
        <v>762870</v>
      </c>
      <c r="BE46" s="80">
        <v>785423</v>
      </c>
      <c r="BF46" s="80">
        <v>716682</v>
      </c>
      <c r="BG46" s="71"/>
      <c r="BH46" s="71"/>
      <c r="BI46" s="71"/>
      <c r="BJ46" s="71"/>
      <c r="BK46" s="71"/>
      <c r="BL46" s="71"/>
      <c r="BM46" s="71"/>
      <c r="BN46" s="71"/>
      <c r="BO46" s="71"/>
      <c r="BP46" s="71"/>
    </row>
    <row r="47" spans="1:68" s="2" customFormat="1">
      <c r="A47" s="42" t="s">
        <v>30</v>
      </c>
      <c r="B47" s="175">
        <v>873378</v>
      </c>
      <c r="C47" s="41">
        <v>930399</v>
      </c>
      <c r="D47" s="41">
        <v>753229</v>
      </c>
      <c r="E47" s="41">
        <v>809222</v>
      </c>
      <c r="F47" s="41">
        <v>718549</v>
      </c>
      <c r="G47" s="41">
        <v>906297</v>
      </c>
      <c r="H47" s="41">
        <v>1224573</v>
      </c>
      <c r="I47" s="41">
        <v>1384499</v>
      </c>
      <c r="J47" s="41">
        <v>1513703</v>
      </c>
      <c r="K47" s="41">
        <v>1096406</v>
      </c>
      <c r="L47" s="41">
        <v>709029</v>
      </c>
      <c r="M47" s="41">
        <v>649778</v>
      </c>
      <c r="N47" s="41">
        <v>397989</v>
      </c>
      <c r="O47" s="41">
        <v>1028509</v>
      </c>
      <c r="P47" s="41">
        <v>1245611</v>
      </c>
      <c r="Q47" s="41">
        <v>1206862</v>
      </c>
      <c r="R47" s="41">
        <v>1110132</v>
      </c>
      <c r="S47" s="41">
        <v>581515</v>
      </c>
      <c r="T47" s="41">
        <v>661274</v>
      </c>
      <c r="U47" s="41">
        <v>611949</v>
      </c>
      <c r="V47" s="41">
        <v>346968</v>
      </c>
      <c r="W47" s="41">
        <v>674504</v>
      </c>
      <c r="X47" s="41">
        <v>709212</v>
      </c>
      <c r="Y47" s="41">
        <v>719692</v>
      </c>
      <c r="Z47" s="41">
        <v>697575</v>
      </c>
      <c r="AA47" s="41">
        <v>591024</v>
      </c>
      <c r="AB47" s="41">
        <v>578230</v>
      </c>
      <c r="AC47" s="41">
        <v>688573</v>
      </c>
      <c r="AD47" s="41">
        <v>1007469</v>
      </c>
      <c r="AE47" s="41">
        <v>754999</v>
      </c>
      <c r="AF47" s="41">
        <v>698297</v>
      </c>
      <c r="AG47" s="41">
        <v>743870</v>
      </c>
      <c r="AH47" s="41">
        <v>406281</v>
      </c>
      <c r="AI47" s="41">
        <v>686630</v>
      </c>
      <c r="AJ47" s="41">
        <v>1303222</v>
      </c>
      <c r="AK47" s="41">
        <v>1065178</v>
      </c>
      <c r="AL47" s="41">
        <v>1115540</v>
      </c>
      <c r="AM47" s="41">
        <v>1499649</v>
      </c>
      <c r="AN47" s="41">
        <v>1038428</v>
      </c>
      <c r="AO47" s="41">
        <v>1053971</v>
      </c>
      <c r="AP47" s="41">
        <v>1185033</v>
      </c>
      <c r="AQ47" s="41">
        <v>776532</v>
      </c>
      <c r="AR47" s="41">
        <v>856240</v>
      </c>
      <c r="AS47" s="41">
        <v>956179</v>
      </c>
      <c r="AT47" s="41">
        <v>834689</v>
      </c>
      <c r="AU47" s="41">
        <v>978828</v>
      </c>
      <c r="AV47" s="41">
        <v>1011942</v>
      </c>
      <c r="AW47" s="41">
        <v>1080757</v>
      </c>
      <c r="AX47" s="41">
        <v>606410</v>
      </c>
      <c r="AY47" s="41">
        <v>592294</v>
      </c>
      <c r="AZ47" s="41">
        <v>665954</v>
      </c>
      <c r="BA47" s="41">
        <v>515295</v>
      </c>
      <c r="BB47" s="41">
        <v>405468</v>
      </c>
      <c r="BC47" s="41">
        <v>363529</v>
      </c>
      <c r="BD47" s="41">
        <v>444385</v>
      </c>
      <c r="BE47" s="41">
        <v>375341</v>
      </c>
      <c r="BF47" s="41">
        <v>357830</v>
      </c>
    </row>
    <row r="48" spans="1:68" s="2" customFormat="1">
      <c r="A48" s="42" t="s">
        <v>205</v>
      </c>
      <c r="B48" s="175">
        <v>108151</v>
      </c>
      <c r="C48" s="41">
        <v>134133</v>
      </c>
      <c r="D48" s="41">
        <v>141286</v>
      </c>
      <c r="E48" s="41">
        <v>145615</v>
      </c>
      <c r="F48" s="41">
        <v>119617</v>
      </c>
      <c r="G48" s="41">
        <v>113485</v>
      </c>
      <c r="H48" s="41">
        <v>109195</v>
      </c>
      <c r="I48" s="41">
        <v>103087</v>
      </c>
      <c r="J48" s="41">
        <v>103104</v>
      </c>
      <c r="K48" s="41">
        <v>108047</v>
      </c>
      <c r="L48" s="41">
        <v>83971</v>
      </c>
      <c r="M48" s="41">
        <v>88011</v>
      </c>
      <c r="N48" s="41">
        <v>93911</v>
      </c>
      <c r="O48" s="41">
        <v>115855</v>
      </c>
      <c r="P48" s="41">
        <v>99708</v>
      </c>
      <c r="Q48" s="41">
        <v>123543</v>
      </c>
      <c r="R48" s="41">
        <v>99472</v>
      </c>
      <c r="S48" s="41">
        <v>82475</v>
      </c>
      <c r="T48" s="41">
        <v>53036</v>
      </c>
      <c r="U48" s="41">
        <v>55067</v>
      </c>
      <c r="V48" s="41">
        <v>60902</v>
      </c>
      <c r="W48" s="41">
        <v>66264</v>
      </c>
      <c r="X48" s="41">
        <v>50493</v>
      </c>
      <c r="Y48" s="41">
        <v>50002</v>
      </c>
      <c r="Z48" s="41">
        <v>49987</v>
      </c>
      <c r="AA48" s="41">
        <v>40168</v>
      </c>
      <c r="AB48" s="41">
        <v>65887</v>
      </c>
      <c r="AC48" s="41">
        <v>50585</v>
      </c>
      <c r="AD48" s="41">
        <v>55356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  <c r="AZ48" s="41">
        <v>0</v>
      </c>
      <c r="BA48" s="41">
        <v>0</v>
      </c>
      <c r="BB48" s="41">
        <v>0</v>
      </c>
      <c r="BC48" s="41">
        <v>0</v>
      </c>
      <c r="BD48" s="41">
        <v>0</v>
      </c>
      <c r="BE48" s="41">
        <v>0</v>
      </c>
      <c r="BF48" s="41">
        <v>0</v>
      </c>
    </row>
    <row r="49" spans="1:68" s="2" customFormat="1">
      <c r="A49" s="42" t="s">
        <v>206</v>
      </c>
      <c r="B49" s="175">
        <v>281231</v>
      </c>
      <c r="C49" s="41">
        <v>380042</v>
      </c>
      <c r="D49" s="41">
        <v>423692</v>
      </c>
      <c r="E49" s="41">
        <v>409536</v>
      </c>
      <c r="F49" s="41">
        <v>429142</v>
      </c>
      <c r="G49" s="41">
        <v>577005</v>
      </c>
      <c r="H49" s="41">
        <v>587701</v>
      </c>
      <c r="I49" s="41">
        <v>559294</v>
      </c>
      <c r="J49" s="41">
        <v>525967</v>
      </c>
      <c r="K49" s="41">
        <v>554864</v>
      </c>
      <c r="L49" s="41">
        <v>774270</v>
      </c>
      <c r="M49" s="41">
        <v>698873</v>
      </c>
      <c r="N49" s="41">
        <v>593133</v>
      </c>
      <c r="O49" s="41">
        <v>569854</v>
      </c>
      <c r="P49" s="41">
        <v>641415</v>
      </c>
      <c r="Q49" s="41">
        <v>581854</v>
      </c>
      <c r="R49" s="41">
        <v>534121</v>
      </c>
      <c r="S49" s="41">
        <v>500376</v>
      </c>
      <c r="T49" s="41">
        <v>307102</v>
      </c>
      <c r="U49" s="41">
        <v>358451</v>
      </c>
      <c r="V49" s="41">
        <v>339236</v>
      </c>
      <c r="W49" s="41">
        <v>285308</v>
      </c>
      <c r="X49" s="41">
        <v>307182</v>
      </c>
      <c r="Y49" s="41">
        <v>236621</v>
      </c>
      <c r="Z49" s="41">
        <v>226727</v>
      </c>
      <c r="AA49" s="41">
        <v>203835</v>
      </c>
      <c r="AB49" s="41">
        <v>286028</v>
      </c>
      <c r="AC49" s="41">
        <v>143894</v>
      </c>
      <c r="AD49" s="41">
        <v>217703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</row>
    <row r="50" spans="1:68" s="2" customFormat="1">
      <c r="A50" s="42" t="s">
        <v>31</v>
      </c>
      <c r="B50" s="175">
        <v>737900</v>
      </c>
      <c r="C50" s="41">
        <v>603869</v>
      </c>
      <c r="D50" s="41">
        <v>692256</v>
      </c>
      <c r="E50" s="41">
        <v>701686</v>
      </c>
      <c r="F50" s="41">
        <v>684348</v>
      </c>
      <c r="G50" s="41">
        <v>404994</v>
      </c>
      <c r="H50" s="41">
        <v>489986</v>
      </c>
      <c r="I50" s="41">
        <v>593272</v>
      </c>
      <c r="J50" s="41">
        <v>675348</v>
      </c>
      <c r="K50" s="41">
        <v>408590</v>
      </c>
      <c r="L50" s="41">
        <v>202447</v>
      </c>
      <c r="M50" s="41">
        <v>416486</v>
      </c>
      <c r="N50" s="41">
        <v>538328</v>
      </c>
      <c r="O50" s="41">
        <v>281311</v>
      </c>
      <c r="P50" s="41">
        <v>318766</v>
      </c>
      <c r="Q50" s="41">
        <v>630687</v>
      </c>
      <c r="R50" s="41">
        <v>566475</v>
      </c>
      <c r="S50" s="41">
        <v>415082</v>
      </c>
      <c r="T50" s="41">
        <v>521229</v>
      </c>
      <c r="U50" s="41">
        <v>592543</v>
      </c>
      <c r="V50" s="41">
        <v>419947</v>
      </c>
      <c r="W50" s="41">
        <v>221707</v>
      </c>
      <c r="X50" s="41">
        <v>213002</v>
      </c>
      <c r="Y50" s="41">
        <v>321616</v>
      </c>
      <c r="Z50" s="41">
        <v>268067</v>
      </c>
      <c r="AA50" s="41">
        <v>174524</v>
      </c>
      <c r="AB50" s="41">
        <v>78397</v>
      </c>
      <c r="AC50" s="41">
        <v>304089</v>
      </c>
      <c r="AD50" s="41">
        <v>261067</v>
      </c>
      <c r="AE50" s="41">
        <v>152713</v>
      </c>
      <c r="AF50" s="41">
        <v>212265</v>
      </c>
      <c r="AG50" s="41">
        <v>269970</v>
      </c>
      <c r="AH50" s="41">
        <v>234734</v>
      </c>
      <c r="AI50" s="41">
        <v>154146</v>
      </c>
      <c r="AJ50" s="41">
        <v>173396</v>
      </c>
      <c r="AK50" s="41">
        <v>261556</v>
      </c>
      <c r="AL50" s="41">
        <v>224498</v>
      </c>
      <c r="AM50" s="41">
        <v>138939</v>
      </c>
      <c r="AN50" s="41">
        <v>208661</v>
      </c>
      <c r="AO50" s="41">
        <v>265904</v>
      </c>
      <c r="AP50" s="41">
        <v>186658</v>
      </c>
      <c r="AQ50" s="41">
        <v>137711</v>
      </c>
      <c r="AR50" s="41">
        <v>172230</v>
      </c>
      <c r="AS50" s="41">
        <v>189797</v>
      </c>
      <c r="AT50" s="41">
        <v>2300</v>
      </c>
      <c r="AU50" s="41">
        <v>115727</v>
      </c>
      <c r="AV50" s="41">
        <v>149662</v>
      </c>
      <c r="AW50" s="41">
        <v>223256</v>
      </c>
      <c r="AX50" s="41">
        <v>149028</v>
      </c>
      <c r="AY50" s="41">
        <v>90602</v>
      </c>
      <c r="AZ50" s="41">
        <v>166047</v>
      </c>
      <c r="BA50" s="41">
        <v>187704</v>
      </c>
      <c r="BB50" s="41">
        <v>130571</v>
      </c>
      <c r="BC50" s="41">
        <v>98235</v>
      </c>
      <c r="BD50" s="41">
        <v>146575</v>
      </c>
      <c r="BE50" s="41">
        <v>170808</v>
      </c>
      <c r="BF50" s="41">
        <v>101989</v>
      </c>
    </row>
    <row r="51" spans="1:68" s="2" customFormat="1">
      <c r="A51" s="42" t="s">
        <v>282</v>
      </c>
      <c r="B51" s="175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1218</v>
      </c>
      <c r="J51" s="41">
        <v>4817</v>
      </c>
      <c r="K51" s="41">
        <v>8336</v>
      </c>
      <c r="L51" s="41">
        <v>11770</v>
      </c>
      <c r="M51" s="41">
        <v>13944</v>
      </c>
      <c r="N51" s="41">
        <v>13739</v>
      </c>
      <c r="O51" s="41">
        <v>13539</v>
      </c>
      <c r="P51" s="41">
        <v>13341</v>
      </c>
      <c r="Q51" s="41">
        <v>9075</v>
      </c>
      <c r="R51" s="41">
        <v>9075</v>
      </c>
      <c r="S51" s="41">
        <v>12753</v>
      </c>
      <c r="T51" s="41">
        <v>10579</v>
      </c>
      <c r="U51" s="41">
        <v>9075</v>
      </c>
      <c r="V51" s="41">
        <v>9075</v>
      </c>
      <c r="W51" s="41">
        <v>9075</v>
      </c>
      <c r="X51" s="41">
        <v>9075</v>
      </c>
      <c r="Y51" s="41">
        <v>10892</v>
      </c>
      <c r="Z51" s="41">
        <v>10892</v>
      </c>
      <c r="AA51" s="41">
        <v>10892</v>
      </c>
      <c r="AB51" s="41">
        <v>9094</v>
      </c>
      <c r="AC51" s="41">
        <v>9094</v>
      </c>
      <c r="AD51" s="41">
        <v>9094</v>
      </c>
      <c r="AE51" s="41">
        <v>9094</v>
      </c>
      <c r="AF51" s="41">
        <v>8583</v>
      </c>
      <c r="AG51" s="41">
        <v>8583</v>
      </c>
      <c r="AH51" s="41">
        <v>8583</v>
      </c>
      <c r="AI51" s="41">
        <v>8583</v>
      </c>
      <c r="AJ51" s="41">
        <v>25418</v>
      </c>
      <c r="AK51" s="41">
        <v>8583</v>
      </c>
      <c r="AL51" s="41">
        <v>9094</v>
      </c>
      <c r="AM51" s="41">
        <v>9094</v>
      </c>
      <c r="AN51" s="41">
        <v>11394</v>
      </c>
      <c r="AO51" s="41">
        <v>11134</v>
      </c>
      <c r="AP51" s="41">
        <v>16247</v>
      </c>
      <c r="AQ51" s="41">
        <v>23188</v>
      </c>
      <c r="AR51" s="41">
        <v>28966</v>
      </c>
      <c r="AS51" s="41">
        <v>35883</v>
      </c>
      <c r="AT51" s="41">
        <v>120258</v>
      </c>
      <c r="AU51" s="41">
        <v>2300</v>
      </c>
      <c r="AV51" s="41">
        <v>2300</v>
      </c>
      <c r="AW51" s="41">
        <v>2300</v>
      </c>
      <c r="AX51" s="41">
        <v>2238</v>
      </c>
      <c r="AY51" s="41">
        <v>2234</v>
      </c>
      <c r="AZ51" s="41">
        <v>2234</v>
      </c>
      <c r="BA51" s="41">
        <v>2234</v>
      </c>
      <c r="BB51" s="41">
        <v>2234</v>
      </c>
      <c r="BC51" s="41">
        <v>2263</v>
      </c>
      <c r="BD51" s="41">
        <v>2292</v>
      </c>
      <c r="BE51" s="41">
        <v>2331</v>
      </c>
      <c r="BF51" s="41">
        <v>2302</v>
      </c>
    </row>
    <row r="52" spans="1:68" s="2" customFormat="1">
      <c r="A52" s="42" t="s">
        <v>32</v>
      </c>
      <c r="B52" s="175">
        <v>307048</v>
      </c>
      <c r="C52" s="41">
        <v>252858</v>
      </c>
      <c r="D52" s="41">
        <v>250404</v>
      </c>
      <c r="E52" s="41">
        <v>302643</v>
      </c>
      <c r="F52" s="41">
        <v>326763</v>
      </c>
      <c r="G52" s="41">
        <v>264498</v>
      </c>
      <c r="H52" s="41">
        <v>225759</v>
      </c>
      <c r="I52" s="41">
        <v>259698</v>
      </c>
      <c r="J52" s="41">
        <v>298091</v>
      </c>
      <c r="K52" s="41">
        <v>240837</v>
      </c>
      <c r="L52" s="41">
        <v>202109</v>
      </c>
      <c r="M52" s="41">
        <v>254511</v>
      </c>
      <c r="N52" s="41">
        <v>267187</v>
      </c>
      <c r="O52" s="41">
        <v>195162</v>
      </c>
      <c r="P52" s="41">
        <v>176581</v>
      </c>
      <c r="Q52" s="41">
        <v>210639</v>
      </c>
      <c r="R52" s="41">
        <v>235760</v>
      </c>
      <c r="S52" s="41">
        <v>191786</v>
      </c>
      <c r="T52" s="41">
        <v>183055</v>
      </c>
      <c r="U52" s="41">
        <v>215301</v>
      </c>
      <c r="V52" s="41">
        <v>226622</v>
      </c>
      <c r="W52" s="41">
        <v>171883</v>
      </c>
      <c r="X52" s="41">
        <v>156611</v>
      </c>
      <c r="Y52" s="41">
        <v>172629</v>
      </c>
      <c r="Z52" s="41">
        <v>201536</v>
      </c>
      <c r="AA52" s="41">
        <v>150249</v>
      </c>
      <c r="AB52" s="41">
        <v>151144</v>
      </c>
      <c r="AC52" s="41">
        <v>163614</v>
      </c>
      <c r="AD52" s="41">
        <v>180911</v>
      </c>
      <c r="AE52" s="41">
        <v>134372</v>
      </c>
      <c r="AF52" s="41">
        <v>125906</v>
      </c>
      <c r="AG52" s="41">
        <v>157563</v>
      </c>
      <c r="AH52" s="41">
        <v>191821</v>
      </c>
      <c r="AI52" s="41">
        <v>137155</v>
      </c>
      <c r="AJ52" s="41">
        <v>114186</v>
      </c>
      <c r="AK52" s="41">
        <v>145191</v>
      </c>
      <c r="AL52" s="41">
        <v>162064</v>
      </c>
      <c r="AM52" s="41">
        <v>121776</v>
      </c>
      <c r="AN52" s="41">
        <v>97416</v>
      </c>
      <c r="AO52" s="41">
        <v>126311</v>
      </c>
      <c r="AP52" s="41">
        <v>140682</v>
      </c>
      <c r="AQ52" s="41">
        <v>110252</v>
      </c>
      <c r="AR52" s="41">
        <v>100320</v>
      </c>
      <c r="AS52" s="41">
        <v>118833</v>
      </c>
      <c r="AT52" s="41">
        <v>15038</v>
      </c>
      <c r="AU52" s="41">
        <v>95953</v>
      </c>
      <c r="AV52" s="41">
        <v>79901</v>
      </c>
      <c r="AW52" s="41">
        <v>111548</v>
      </c>
      <c r="AX52" s="41">
        <v>102429</v>
      </c>
      <c r="AY52" s="41">
        <v>75720</v>
      </c>
      <c r="AZ52" s="41">
        <v>74996</v>
      </c>
      <c r="BA52" s="41">
        <v>85067</v>
      </c>
      <c r="BB52" s="41">
        <v>86614</v>
      </c>
      <c r="BC52" s="41">
        <v>66523</v>
      </c>
      <c r="BD52" s="41">
        <v>47672</v>
      </c>
      <c r="BE52" s="41">
        <v>65417</v>
      </c>
      <c r="BF52" s="41">
        <v>70035</v>
      </c>
    </row>
    <row r="53" spans="1:68" s="2" customFormat="1">
      <c r="A53" s="42" t="s">
        <v>33</v>
      </c>
      <c r="B53" s="175">
        <v>23643</v>
      </c>
      <c r="C53" s="41">
        <v>53376</v>
      </c>
      <c r="D53" s="41">
        <v>36586</v>
      </c>
      <c r="E53" s="41">
        <v>35035</v>
      </c>
      <c r="F53" s="41">
        <v>42027</v>
      </c>
      <c r="G53" s="41">
        <v>38408</v>
      </c>
      <c r="H53" s="41">
        <v>38061</v>
      </c>
      <c r="I53" s="41">
        <v>32378</v>
      </c>
      <c r="J53" s="41">
        <v>55381</v>
      </c>
      <c r="K53" s="41">
        <v>40791</v>
      </c>
      <c r="L53" s="41">
        <v>30882</v>
      </c>
      <c r="M53" s="41">
        <v>33338</v>
      </c>
      <c r="N53" s="41">
        <v>50419</v>
      </c>
      <c r="O53" s="41">
        <v>21094</v>
      </c>
      <c r="P53" s="41">
        <v>25086</v>
      </c>
      <c r="Q53" s="41">
        <v>25681</v>
      </c>
      <c r="R53" s="41">
        <v>45412</v>
      </c>
      <c r="S53" s="41">
        <v>34871</v>
      </c>
      <c r="T53" s="41">
        <v>48215</v>
      </c>
      <c r="U53" s="41">
        <v>29876</v>
      </c>
      <c r="V53" s="41">
        <v>21895</v>
      </c>
      <c r="W53" s="41">
        <v>24229</v>
      </c>
      <c r="X53" s="41">
        <v>38198</v>
      </c>
      <c r="Y53" s="41">
        <v>32025</v>
      </c>
      <c r="Z53" s="41">
        <v>41673</v>
      </c>
      <c r="AA53" s="41">
        <v>34730</v>
      </c>
      <c r="AB53" s="41">
        <v>47859</v>
      </c>
      <c r="AC53" s="41">
        <v>18876</v>
      </c>
      <c r="AD53" s="41">
        <v>18967</v>
      </c>
      <c r="AE53" s="41">
        <v>40833</v>
      </c>
      <c r="AF53" s="41">
        <v>44853</v>
      </c>
      <c r="AG53" s="41">
        <v>34620</v>
      </c>
      <c r="AH53" s="41">
        <v>25698</v>
      </c>
      <c r="AI53" s="41">
        <v>16877</v>
      </c>
      <c r="AJ53" s="41">
        <v>22386</v>
      </c>
      <c r="AK53" s="41">
        <v>25210</v>
      </c>
      <c r="AL53" s="41">
        <v>20404</v>
      </c>
      <c r="AM53" s="41">
        <v>20481</v>
      </c>
      <c r="AN53" s="41">
        <v>15590</v>
      </c>
      <c r="AO53" s="41">
        <v>20546</v>
      </c>
      <c r="AP53" s="41">
        <v>16477</v>
      </c>
      <c r="AQ53" s="41">
        <v>19615</v>
      </c>
      <c r="AR53" s="41">
        <v>17612</v>
      </c>
      <c r="AS53" s="41">
        <v>18995</v>
      </c>
      <c r="AT53" s="41">
        <v>1295</v>
      </c>
      <c r="AU53" s="41">
        <v>14531</v>
      </c>
      <c r="AV53" s="41">
        <v>11967</v>
      </c>
      <c r="AW53" s="41">
        <v>19383</v>
      </c>
      <c r="AX53" s="41">
        <v>14471</v>
      </c>
      <c r="AY53" s="41">
        <v>13749</v>
      </c>
      <c r="AZ53" s="41">
        <v>15966</v>
      </c>
      <c r="BA53" s="41">
        <v>14691</v>
      </c>
      <c r="BB53" s="41">
        <v>12908</v>
      </c>
      <c r="BC53" s="41">
        <v>12485</v>
      </c>
      <c r="BD53" s="41">
        <v>13515</v>
      </c>
      <c r="BE53" s="41">
        <v>15370</v>
      </c>
      <c r="BF53" s="41">
        <v>12514</v>
      </c>
    </row>
    <row r="54" spans="1:68" s="2" customFormat="1">
      <c r="A54" s="42" t="s">
        <v>383</v>
      </c>
      <c r="B54" s="175">
        <v>6618</v>
      </c>
      <c r="C54" s="41">
        <v>5804</v>
      </c>
      <c r="D54" s="41">
        <v>5379</v>
      </c>
      <c r="E54" s="41">
        <v>7780</v>
      </c>
      <c r="F54" s="41">
        <v>6882</v>
      </c>
      <c r="G54" s="41">
        <v>5834</v>
      </c>
      <c r="H54" s="41">
        <v>9646</v>
      </c>
      <c r="I54" s="41">
        <v>12086</v>
      </c>
      <c r="J54" s="41">
        <v>8644</v>
      </c>
      <c r="K54" s="41">
        <v>9470</v>
      </c>
      <c r="L54" s="41">
        <v>9932</v>
      </c>
      <c r="M54" s="41">
        <v>11764</v>
      </c>
      <c r="N54" s="41">
        <v>8902</v>
      </c>
      <c r="O54" s="41">
        <v>8490</v>
      </c>
      <c r="P54" s="41">
        <v>8758</v>
      </c>
      <c r="Q54" s="41">
        <v>15589</v>
      </c>
      <c r="R54" s="41">
        <v>11455</v>
      </c>
      <c r="S54" s="41">
        <v>7597</v>
      </c>
      <c r="T54" s="41">
        <v>10114</v>
      </c>
      <c r="U54" s="41">
        <v>13627</v>
      </c>
      <c r="V54" s="41">
        <v>8656</v>
      </c>
      <c r="W54" s="41">
        <v>7480</v>
      </c>
      <c r="X54" s="41">
        <v>8555</v>
      </c>
      <c r="Y54" s="41">
        <v>8909</v>
      </c>
      <c r="Z54" s="41">
        <v>6377</v>
      </c>
      <c r="AA54" s="41">
        <v>4985</v>
      </c>
      <c r="AB54" s="41">
        <v>6382</v>
      </c>
      <c r="AC54" s="41">
        <v>7151</v>
      </c>
      <c r="AD54" s="41">
        <v>5918</v>
      </c>
      <c r="AE54" s="41">
        <v>4178</v>
      </c>
      <c r="AF54" s="41">
        <v>5474</v>
      </c>
      <c r="AG54" s="41">
        <v>6546</v>
      </c>
      <c r="AH54" s="41">
        <v>5637</v>
      </c>
      <c r="AI54" s="41">
        <v>4167</v>
      </c>
      <c r="AJ54" s="41">
        <v>13358</v>
      </c>
      <c r="AK54" s="41">
        <v>7462</v>
      </c>
      <c r="AL54" s="41">
        <v>4553</v>
      </c>
      <c r="AM54" s="41">
        <v>4471</v>
      </c>
      <c r="AN54" s="41">
        <v>7023</v>
      </c>
      <c r="AO54" s="41">
        <v>8063</v>
      </c>
      <c r="AP54" s="41">
        <v>4372</v>
      </c>
      <c r="AQ54" s="41">
        <v>916</v>
      </c>
      <c r="AR54" s="41">
        <v>1994</v>
      </c>
      <c r="AS54" s="41">
        <v>2007</v>
      </c>
      <c r="AT54" s="41">
        <v>0</v>
      </c>
      <c r="AU54" s="41">
        <v>1540</v>
      </c>
      <c r="AV54" s="41">
        <v>2616</v>
      </c>
      <c r="AW54" s="41">
        <v>1783</v>
      </c>
      <c r="AX54" s="41">
        <v>9284</v>
      </c>
      <c r="AY54" s="41">
        <v>891</v>
      </c>
      <c r="AZ54" s="41">
        <v>995</v>
      </c>
      <c r="BA54" s="41">
        <v>10888</v>
      </c>
      <c r="BB54" s="41">
        <v>1270</v>
      </c>
      <c r="BC54" s="41">
        <v>484</v>
      </c>
      <c r="BD54" s="41">
        <v>1071</v>
      </c>
      <c r="BE54" s="41">
        <v>8400</v>
      </c>
      <c r="BF54" s="41">
        <v>586</v>
      </c>
    </row>
    <row r="55" spans="1:68" s="2" customFormat="1">
      <c r="A55" s="42" t="s">
        <v>34</v>
      </c>
      <c r="B55" s="175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 t="s">
        <v>19</v>
      </c>
      <c r="M55" s="41" t="s">
        <v>19</v>
      </c>
      <c r="N55" s="41" t="s">
        <v>19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67939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398</v>
      </c>
      <c r="BC55" s="41">
        <v>398</v>
      </c>
      <c r="BD55" s="41">
        <v>4213</v>
      </c>
      <c r="BE55" s="41">
        <v>0</v>
      </c>
      <c r="BF55" s="41">
        <v>2</v>
      </c>
    </row>
    <row r="56" spans="1:68" s="2" customFormat="1">
      <c r="A56" s="42" t="s">
        <v>35</v>
      </c>
      <c r="B56" s="175">
        <v>69928</v>
      </c>
      <c r="C56" s="41">
        <v>69928</v>
      </c>
      <c r="D56" s="41">
        <v>20</v>
      </c>
      <c r="E56" s="41">
        <v>20</v>
      </c>
      <c r="F56" s="41">
        <v>20</v>
      </c>
      <c r="G56" s="41">
        <v>20</v>
      </c>
      <c r="H56" s="41">
        <v>41</v>
      </c>
      <c r="I56" s="41">
        <v>40</v>
      </c>
      <c r="J56" s="41">
        <v>278836</v>
      </c>
      <c r="K56" s="41">
        <v>150139</v>
      </c>
      <c r="L56" s="41">
        <v>32</v>
      </c>
      <c r="M56" s="41">
        <v>32</v>
      </c>
      <c r="N56" s="41">
        <v>139131</v>
      </c>
      <c r="O56" s="41">
        <v>5963</v>
      </c>
      <c r="P56" s="41">
        <v>31</v>
      </c>
      <c r="Q56" s="41">
        <v>30</v>
      </c>
      <c r="R56" s="41">
        <v>104377</v>
      </c>
      <c r="S56" s="41">
        <v>5971</v>
      </c>
      <c r="T56" s="41">
        <v>0</v>
      </c>
      <c r="U56" s="41">
        <v>0</v>
      </c>
      <c r="V56" s="41">
        <v>102552</v>
      </c>
      <c r="W56" s="41">
        <v>102552</v>
      </c>
      <c r="X56" s="41">
        <v>12</v>
      </c>
      <c r="Y56" s="41">
        <v>8</v>
      </c>
      <c r="Z56" s="41">
        <v>54694</v>
      </c>
      <c r="AA56" s="41">
        <v>54694</v>
      </c>
      <c r="AB56" s="41">
        <v>4</v>
      </c>
      <c r="AC56" s="41">
        <v>2</v>
      </c>
      <c r="AD56" s="41">
        <v>81077</v>
      </c>
      <c r="AE56" s="41">
        <v>81077</v>
      </c>
      <c r="AF56" s="41">
        <v>0</v>
      </c>
      <c r="AG56" s="40">
        <v>0</v>
      </c>
      <c r="AH56" s="41">
        <v>148341</v>
      </c>
      <c r="AI56" s="41">
        <v>148341</v>
      </c>
      <c r="AJ56" s="41">
        <v>0</v>
      </c>
      <c r="AK56" s="41">
        <v>0</v>
      </c>
      <c r="AL56" s="41">
        <v>74243</v>
      </c>
      <c r="AM56" s="41">
        <v>74243</v>
      </c>
      <c r="AN56" s="41">
        <v>1</v>
      </c>
      <c r="AO56" s="41">
        <v>1</v>
      </c>
      <c r="AP56" s="41">
        <v>55385</v>
      </c>
      <c r="AQ56" s="41">
        <v>53164</v>
      </c>
      <c r="AR56" s="41">
        <v>1</v>
      </c>
      <c r="AS56" s="41">
        <v>1</v>
      </c>
      <c r="AT56" s="41">
        <v>126110</v>
      </c>
      <c r="AU56" s="41">
        <v>67939</v>
      </c>
      <c r="AV56" s="41">
        <v>0</v>
      </c>
      <c r="AW56" s="41">
        <v>0</v>
      </c>
      <c r="AX56" s="41">
        <v>32505</v>
      </c>
      <c r="AY56" s="41">
        <v>32483</v>
      </c>
      <c r="AZ56" s="41">
        <v>0</v>
      </c>
      <c r="BA56" s="41">
        <v>0</v>
      </c>
      <c r="BB56" s="41">
        <v>17326</v>
      </c>
      <c r="BC56" s="41">
        <v>17326</v>
      </c>
      <c r="BD56" s="41">
        <v>0</v>
      </c>
      <c r="BE56" s="41">
        <v>0</v>
      </c>
      <c r="BF56" s="41">
        <v>30070</v>
      </c>
    </row>
    <row r="57" spans="1:68" s="2" customFormat="1">
      <c r="A57" s="42" t="s">
        <v>36</v>
      </c>
      <c r="B57" s="175">
        <v>199947</v>
      </c>
      <c r="C57" s="41">
        <v>265919</v>
      </c>
      <c r="D57" s="41">
        <v>251590</v>
      </c>
      <c r="E57" s="41">
        <v>233511</v>
      </c>
      <c r="F57" s="41">
        <v>234390</v>
      </c>
      <c r="G57" s="41">
        <v>207006</v>
      </c>
      <c r="H57" s="41">
        <v>386872</v>
      </c>
      <c r="I57" s="41">
        <v>269628</v>
      </c>
      <c r="J57" s="41">
        <v>323951</v>
      </c>
      <c r="K57" s="41">
        <v>158129</v>
      </c>
      <c r="L57" s="41">
        <v>247608</v>
      </c>
      <c r="M57" s="41">
        <v>308504</v>
      </c>
      <c r="N57" s="41">
        <v>279601</v>
      </c>
      <c r="O57" s="41">
        <v>328695</v>
      </c>
      <c r="P57" s="41">
        <v>276306</v>
      </c>
      <c r="Q57" s="41">
        <v>248880</v>
      </c>
      <c r="R57" s="41">
        <v>258448</v>
      </c>
      <c r="S57" s="41">
        <v>245145</v>
      </c>
      <c r="T57" s="41">
        <v>254221</v>
      </c>
      <c r="U57" s="41">
        <v>261199</v>
      </c>
      <c r="V57" s="41">
        <v>203313</v>
      </c>
      <c r="W57" s="41">
        <v>218685</v>
      </c>
      <c r="X57" s="41">
        <v>220757</v>
      </c>
      <c r="Y57" s="41">
        <v>298593</v>
      </c>
      <c r="Z57" s="41">
        <v>319392</v>
      </c>
      <c r="AA57" s="41">
        <v>406473</v>
      </c>
      <c r="AB57" s="41">
        <v>54283</v>
      </c>
      <c r="AC57" s="41">
        <v>41754</v>
      </c>
      <c r="AD57" s="41">
        <v>17680</v>
      </c>
      <c r="AE57" s="41">
        <v>37369</v>
      </c>
      <c r="AF57" s="41">
        <v>47181</v>
      </c>
      <c r="AG57" s="41">
        <v>71259</v>
      </c>
      <c r="AH57" s="41">
        <v>63307</v>
      </c>
      <c r="AI57" s="41">
        <v>8862</v>
      </c>
      <c r="AJ57" s="41">
        <v>44109</v>
      </c>
      <c r="AK57" s="41">
        <v>24625</v>
      </c>
      <c r="AL57" s="41">
        <v>56942</v>
      </c>
      <c r="AM57" s="41">
        <v>76097</v>
      </c>
      <c r="AN57" s="41">
        <v>151064</v>
      </c>
      <c r="AO57" s="41">
        <v>191758</v>
      </c>
      <c r="AP57" s="41">
        <v>262388</v>
      </c>
      <c r="AQ57" s="41">
        <v>197238</v>
      </c>
      <c r="AR57" s="41">
        <v>191782</v>
      </c>
      <c r="AS57" s="41">
        <v>245168</v>
      </c>
      <c r="AT57" s="41">
        <v>176121</v>
      </c>
      <c r="AU57" s="41">
        <v>232711</v>
      </c>
      <c r="AV57" s="41">
        <v>92788</v>
      </c>
      <c r="AW57" s="41">
        <v>66628</v>
      </c>
      <c r="AX57" s="41">
        <v>45935</v>
      </c>
      <c r="AY57" s="41">
        <v>63814</v>
      </c>
      <c r="AZ57" s="41">
        <v>74223</v>
      </c>
      <c r="BA57" s="41">
        <v>67953</v>
      </c>
      <c r="BB57" s="41">
        <v>92259</v>
      </c>
      <c r="BC57" s="41">
        <v>15149</v>
      </c>
      <c r="BD57" s="41">
        <v>23954</v>
      </c>
      <c r="BE57" s="41">
        <v>46686</v>
      </c>
      <c r="BF57" s="41">
        <v>66666</v>
      </c>
    </row>
    <row r="58" spans="1:68" s="2" customFormat="1">
      <c r="A58" s="42" t="s">
        <v>382</v>
      </c>
      <c r="B58" s="175">
        <v>13884</v>
      </c>
      <c r="C58" s="41">
        <v>19260</v>
      </c>
      <c r="D58" s="41">
        <v>111309</v>
      </c>
      <c r="E58" s="41">
        <v>16144</v>
      </c>
      <c r="F58" s="41">
        <v>24607</v>
      </c>
      <c r="G58" s="41">
        <v>47732</v>
      </c>
      <c r="H58" s="41">
        <v>237524</v>
      </c>
      <c r="I58" s="41">
        <v>124326</v>
      </c>
      <c r="J58" s="41">
        <v>40821</v>
      </c>
      <c r="K58" s="41">
        <v>37414</v>
      </c>
      <c r="L58" s="41">
        <v>100449</v>
      </c>
      <c r="M58" s="41">
        <v>97402</v>
      </c>
      <c r="N58" s="41">
        <v>42080</v>
      </c>
      <c r="O58" s="41">
        <v>5173</v>
      </c>
      <c r="P58" s="41">
        <v>187149</v>
      </c>
      <c r="Q58" s="41">
        <v>83868</v>
      </c>
      <c r="R58" s="41">
        <v>44209</v>
      </c>
      <c r="S58" s="41">
        <v>27269</v>
      </c>
      <c r="T58" s="41">
        <v>30804</v>
      </c>
      <c r="U58" s="41">
        <v>16079</v>
      </c>
      <c r="V58" s="41">
        <v>18461</v>
      </c>
      <c r="W58" s="41">
        <v>17436</v>
      </c>
      <c r="X58" s="41">
        <v>51198</v>
      </c>
      <c r="Y58" s="41">
        <v>14103</v>
      </c>
      <c r="Z58" s="41">
        <v>10953</v>
      </c>
      <c r="AA58" s="41">
        <v>34710</v>
      </c>
      <c r="AB58" s="41">
        <v>26101</v>
      </c>
      <c r="AC58" s="41">
        <v>9826</v>
      </c>
      <c r="AD58" s="41">
        <v>6069</v>
      </c>
      <c r="AE58" s="41">
        <v>4295</v>
      </c>
      <c r="AF58" s="41">
        <v>14200</v>
      </c>
      <c r="AG58" s="41">
        <v>12818</v>
      </c>
      <c r="AH58" s="41">
        <v>2116</v>
      </c>
      <c r="AI58" s="41">
        <v>16406</v>
      </c>
      <c r="AJ58" s="41">
        <v>34234</v>
      </c>
      <c r="AK58" s="41">
        <v>4734</v>
      </c>
      <c r="AL58" s="41">
        <v>2914</v>
      </c>
      <c r="AM58" s="41">
        <v>4174</v>
      </c>
      <c r="AN58" s="41">
        <v>1267</v>
      </c>
      <c r="AO58" s="41">
        <v>16408</v>
      </c>
      <c r="AP58" s="41">
        <v>13331</v>
      </c>
      <c r="AQ58" s="41">
        <v>1606</v>
      </c>
      <c r="AR58" s="41">
        <v>13431</v>
      </c>
      <c r="AS58" s="41">
        <v>4498</v>
      </c>
      <c r="AT58" s="41">
        <v>4900</v>
      </c>
      <c r="AU58" s="41">
        <v>4321</v>
      </c>
      <c r="AV58" s="41">
        <v>2951</v>
      </c>
      <c r="AW58" s="41">
        <v>5135</v>
      </c>
      <c r="AX58" s="41">
        <v>7684</v>
      </c>
      <c r="AY58" s="41">
        <v>3143</v>
      </c>
      <c r="AZ58" s="41">
        <v>3873</v>
      </c>
      <c r="BA58" s="41">
        <v>1920</v>
      </c>
      <c r="BB58" s="41">
        <v>7700</v>
      </c>
      <c r="BC58" s="41">
        <v>3341</v>
      </c>
      <c r="BD58" s="41">
        <v>3658</v>
      </c>
      <c r="BE58" s="41">
        <v>1037</v>
      </c>
      <c r="BF58" s="41">
        <v>951</v>
      </c>
    </row>
    <row r="59" spans="1:68" s="2" customFormat="1">
      <c r="A59" s="42" t="s">
        <v>281</v>
      </c>
      <c r="B59" s="175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11589</v>
      </c>
      <c r="M59" s="41">
        <v>11582</v>
      </c>
      <c r="N59" s="41">
        <v>11575</v>
      </c>
      <c r="O59" s="41">
        <v>11571</v>
      </c>
      <c r="P59" s="41">
        <v>3670</v>
      </c>
      <c r="Q59" s="41">
        <v>3670</v>
      </c>
      <c r="R59" s="41">
        <v>3668</v>
      </c>
      <c r="S59" s="41">
        <v>3669</v>
      </c>
      <c r="T59" s="41">
        <v>0</v>
      </c>
      <c r="U59" s="41">
        <v>11656</v>
      </c>
      <c r="V59" s="41">
        <v>11646</v>
      </c>
      <c r="W59" s="41">
        <v>11638</v>
      </c>
      <c r="X59" s="41">
        <v>11642</v>
      </c>
      <c r="Y59" s="41">
        <v>11642</v>
      </c>
      <c r="Z59" s="41">
        <v>11647</v>
      </c>
      <c r="AA59" s="41">
        <v>11664</v>
      </c>
      <c r="AB59" s="41">
        <v>11686</v>
      </c>
      <c r="AC59" s="41">
        <v>11703</v>
      </c>
      <c r="AD59" s="41">
        <v>11696</v>
      </c>
      <c r="AE59" s="41">
        <v>11715</v>
      </c>
      <c r="AF59" s="41">
        <v>11734</v>
      </c>
      <c r="AG59" s="41">
        <v>11731</v>
      </c>
      <c r="AH59" s="41">
        <v>11743</v>
      </c>
      <c r="AI59" s="41">
        <v>11746</v>
      </c>
      <c r="AJ59" s="41">
        <v>11767</v>
      </c>
      <c r="AK59" s="41">
        <v>11812</v>
      </c>
      <c r="AL59" s="41">
        <v>11857</v>
      </c>
      <c r="AM59" s="41">
        <v>11958</v>
      </c>
      <c r="AN59" s="41">
        <v>12030</v>
      </c>
      <c r="AO59" s="41">
        <v>12045</v>
      </c>
      <c r="AP59" s="41">
        <v>12045</v>
      </c>
      <c r="AQ59" s="41">
        <v>17937</v>
      </c>
      <c r="AR59" s="41">
        <v>17891</v>
      </c>
      <c r="AS59" s="41">
        <v>17776</v>
      </c>
      <c r="AT59" s="41">
        <v>17643</v>
      </c>
      <c r="AU59" s="41">
        <v>17507</v>
      </c>
      <c r="AV59" s="41">
        <v>18306</v>
      </c>
      <c r="AW59" s="41">
        <v>17817</v>
      </c>
      <c r="AX59" s="41">
        <v>16166</v>
      </c>
      <c r="AY59" s="41">
        <v>10725</v>
      </c>
      <c r="AZ59" s="41">
        <v>10473</v>
      </c>
      <c r="BA59" s="41">
        <v>75672</v>
      </c>
      <c r="BB59" s="41">
        <v>73686</v>
      </c>
      <c r="BC59" s="41">
        <v>71808</v>
      </c>
      <c r="BD59" s="41">
        <v>60319</v>
      </c>
      <c r="BE59" s="41">
        <v>61154</v>
      </c>
      <c r="BF59" s="41">
        <v>59499</v>
      </c>
    </row>
    <row r="60" spans="1:68" s="2" customFormat="1">
      <c r="A60" s="42" t="s">
        <v>37</v>
      </c>
      <c r="B60" s="175">
        <v>62948</v>
      </c>
      <c r="C60" s="41">
        <v>48810</v>
      </c>
      <c r="D60" s="41">
        <v>48064</v>
      </c>
      <c r="E60" s="41">
        <v>45870</v>
      </c>
      <c r="F60" s="41">
        <v>50671</v>
      </c>
      <c r="G60" s="41">
        <v>24344</v>
      </c>
      <c r="H60" s="41">
        <v>35463</v>
      </c>
      <c r="I60" s="41">
        <v>26425</v>
      </c>
      <c r="J60" s="41">
        <v>39494</v>
      </c>
      <c r="K60" s="41">
        <v>41407</v>
      </c>
      <c r="L60" s="41">
        <v>29778</v>
      </c>
      <c r="M60" s="41">
        <v>32037</v>
      </c>
      <c r="N60" s="41">
        <v>43332</v>
      </c>
      <c r="O60" s="41">
        <v>30565</v>
      </c>
      <c r="P60" s="41">
        <v>33498</v>
      </c>
      <c r="Q60" s="41">
        <v>20170</v>
      </c>
      <c r="R60" s="41">
        <v>38664</v>
      </c>
      <c r="S60" s="41">
        <v>66546</v>
      </c>
      <c r="T60" s="41">
        <v>15724</v>
      </c>
      <c r="U60" s="41">
        <v>14470</v>
      </c>
      <c r="V60" s="41">
        <v>26580</v>
      </c>
      <c r="W60" s="41">
        <v>30812</v>
      </c>
      <c r="X60" s="41">
        <v>15761</v>
      </c>
      <c r="Y60" s="41">
        <v>11926</v>
      </c>
      <c r="Z60" s="41">
        <v>19272</v>
      </c>
      <c r="AA60" s="41">
        <v>18527</v>
      </c>
      <c r="AB60" s="41">
        <v>62614</v>
      </c>
      <c r="AC60" s="41">
        <v>13432</v>
      </c>
      <c r="AD60" s="41">
        <v>18671</v>
      </c>
      <c r="AE60" s="41">
        <v>27020</v>
      </c>
      <c r="AF60" s="41">
        <v>27621</v>
      </c>
      <c r="AG60" s="41">
        <v>8769</v>
      </c>
      <c r="AH60" s="41">
        <v>9484</v>
      </c>
      <c r="AI60" s="41">
        <v>28287</v>
      </c>
      <c r="AJ60" s="41">
        <v>30661</v>
      </c>
      <c r="AK60" s="41">
        <v>23341</v>
      </c>
      <c r="AL60" s="41">
        <v>31489</v>
      </c>
      <c r="AM60" s="41">
        <v>28751</v>
      </c>
      <c r="AN60" s="41">
        <v>39026</v>
      </c>
      <c r="AO60" s="41">
        <v>22708</v>
      </c>
      <c r="AP60" s="41">
        <v>23929</v>
      </c>
      <c r="AQ60" s="41">
        <v>32099</v>
      </c>
      <c r="AR60" s="41">
        <v>25854</v>
      </c>
      <c r="AS60" s="41">
        <v>35135</v>
      </c>
      <c r="AT60" s="41">
        <v>31458</v>
      </c>
      <c r="AU60" s="41">
        <v>34079</v>
      </c>
      <c r="AV60" s="41">
        <v>12384</v>
      </c>
      <c r="AW60" s="41">
        <v>26886</v>
      </c>
      <c r="AX60" s="41">
        <v>16409</v>
      </c>
      <c r="AY60" s="41">
        <v>15676</v>
      </c>
      <c r="AZ60" s="41">
        <v>21277</v>
      </c>
      <c r="BA60" s="41">
        <v>23603</v>
      </c>
      <c r="BB60" s="41">
        <v>17516</v>
      </c>
      <c r="BC60" s="41">
        <v>12405</v>
      </c>
      <c r="BD60" s="41">
        <v>15216</v>
      </c>
      <c r="BE60" s="41">
        <v>38879</v>
      </c>
      <c r="BF60" s="41">
        <v>14238</v>
      </c>
    </row>
    <row r="61" spans="1:68" s="2" customFormat="1" ht="3.75" customHeight="1">
      <c r="A61" s="39"/>
      <c r="B61" s="175"/>
      <c r="C61" s="41"/>
      <c r="D61" s="41"/>
      <c r="E61" s="41"/>
      <c r="F61" s="41"/>
      <c r="G61" s="41"/>
      <c r="H61" s="41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</row>
    <row r="62" spans="1:68" s="2" customFormat="1">
      <c r="A62" s="83" t="s">
        <v>24</v>
      </c>
      <c r="B62" s="174">
        <f t="shared" ref="B62" si="14">SUM(B63:B74)</f>
        <v>13853243</v>
      </c>
      <c r="C62" s="79">
        <f t="shared" ref="C62:E62" si="15">SUM(C63:C74)</f>
        <v>13289577</v>
      </c>
      <c r="D62" s="79">
        <f t="shared" si="15"/>
        <v>13126926</v>
      </c>
      <c r="E62" s="79">
        <f t="shared" si="15"/>
        <v>12978593</v>
      </c>
      <c r="F62" s="79">
        <f>SUM(F63:F74)</f>
        <v>12340865</v>
      </c>
      <c r="G62" s="79">
        <f>SUM(G63:G74)</f>
        <v>12480398</v>
      </c>
      <c r="H62" s="79">
        <v>12454760</v>
      </c>
      <c r="I62" s="79">
        <f>SUM(I63:I74)</f>
        <v>11272209</v>
      </c>
      <c r="J62" s="79">
        <f>SUM(J63:J74)</f>
        <v>11298348</v>
      </c>
      <c r="K62" s="79">
        <f t="shared" ref="K62:L62" si="16">SUM(K63:K74)</f>
        <v>10654648</v>
      </c>
      <c r="L62" s="79">
        <f t="shared" si="16"/>
        <v>10599449</v>
      </c>
      <c r="M62" s="79">
        <v>10353535</v>
      </c>
      <c r="N62" s="79">
        <v>10412721</v>
      </c>
      <c r="O62" s="79">
        <v>10295641</v>
      </c>
      <c r="P62" s="79">
        <v>10037121</v>
      </c>
      <c r="Q62" s="79">
        <v>9454436</v>
      </c>
      <c r="R62" s="79">
        <v>9520605</v>
      </c>
      <c r="S62" s="79">
        <v>9865665</v>
      </c>
      <c r="T62" s="79">
        <v>7460766</v>
      </c>
      <c r="U62" s="79">
        <v>7140320</v>
      </c>
      <c r="V62" s="79">
        <v>6836103</v>
      </c>
      <c r="W62" s="79">
        <v>6589694</v>
      </c>
      <c r="X62" s="79">
        <v>6451858</v>
      </c>
      <c r="Y62" s="80">
        <v>6813562</v>
      </c>
      <c r="Z62" s="80">
        <v>6608820</v>
      </c>
      <c r="AA62" s="80">
        <v>7030375</v>
      </c>
      <c r="AB62" s="80">
        <v>6435076</v>
      </c>
      <c r="AC62" s="80">
        <v>6639072</v>
      </c>
      <c r="AD62" s="80">
        <v>6979545</v>
      </c>
      <c r="AE62" s="80">
        <v>5100047</v>
      </c>
      <c r="AF62" s="80">
        <v>4926529</v>
      </c>
      <c r="AG62" s="80">
        <v>4990316</v>
      </c>
      <c r="AH62" s="80">
        <v>5165342</v>
      </c>
      <c r="AI62" s="80">
        <v>4603737</v>
      </c>
      <c r="AJ62" s="80">
        <v>4138644</v>
      </c>
      <c r="AK62" s="80">
        <v>4491185</v>
      </c>
      <c r="AL62" s="80">
        <v>4247354</v>
      </c>
      <c r="AM62" s="80">
        <v>3298572</v>
      </c>
      <c r="AN62" s="80">
        <v>3429067</v>
      </c>
      <c r="AO62" s="80">
        <v>3338941</v>
      </c>
      <c r="AP62" s="80">
        <v>2834570</v>
      </c>
      <c r="AQ62" s="80">
        <v>3738735</v>
      </c>
      <c r="AR62" s="80">
        <v>3673145</v>
      </c>
      <c r="AS62" s="80">
        <v>3727392</v>
      </c>
      <c r="AT62" s="80">
        <v>3646078</v>
      </c>
      <c r="AU62" s="80">
        <v>3437511</v>
      </c>
      <c r="AV62" s="80">
        <v>3619062</v>
      </c>
      <c r="AW62" s="80">
        <v>3220214</v>
      </c>
      <c r="AX62" s="80">
        <v>3085166</v>
      </c>
      <c r="AY62" s="80">
        <v>2848668</v>
      </c>
      <c r="AZ62" s="80">
        <v>2658824</v>
      </c>
      <c r="BA62" s="80">
        <v>2691411</v>
      </c>
      <c r="BB62" s="80">
        <v>2789877</v>
      </c>
      <c r="BC62" s="80">
        <v>2868547</v>
      </c>
      <c r="BD62" s="80">
        <v>2624022</v>
      </c>
      <c r="BE62" s="80">
        <v>2694605</v>
      </c>
      <c r="BF62" s="80">
        <v>2688605</v>
      </c>
      <c r="BG62" s="71"/>
      <c r="BH62" s="71"/>
      <c r="BI62" s="71"/>
      <c r="BJ62" s="71"/>
      <c r="BK62" s="71"/>
      <c r="BL62" s="71"/>
      <c r="BM62" s="71"/>
      <c r="BN62" s="71"/>
      <c r="BO62" s="71"/>
      <c r="BP62" s="71"/>
    </row>
    <row r="63" spans="1:68" s="2" customFormat="1">
      <c r="A63" s="42" t="s">
        <v>283</v>
      </c>
      <c r="B63" s="175">
        <v>9267823</v>
      </c>
      <c r="C63" s="41">
        <v>8310264</v>
      </c>
      <c r="D63" s="41">
        <v>8419903</v>
      </c>
      <c r="E63" s="41">
        <v>7806781</v>
      </c>
      <c r="F63" s="41">
        <v>7009966</v>
      </c>
      <c r="G63" s="41">
        <v>7183164</v>
      </c>
      <c r="H63" s="41">
        <v>7232453</v>
      </c>
      <c r="I63" s="41">
        <v>5974686</v>
      </c>
      <c r="J63" s="41">
        <v>6023115</v>
      </c>
      <c r="K63" s="41">
        <v>5440412</v>
      </c>
      <c r="L63" s="41">
        <v>5690567</v>
      </c>
      <c r="M63" s="41">
        <v>5392640</v>
      </c>
      <c r="N63" s="41">
        <v>5524812</v>
      </c>
      <c r="O63" s="41">
        <v>5595374</v>
      </c>
      <c r="P63" s="41">
        <v>5430098</v>
      </c>
      <c r="Q63" s="41">
        <v>4893440</v>
      </c>
      <c r="R63" s="41">
        <v>4922835</v>
      </c>
      <c r="S63" s="41">
        <v>5306834</v>
      </c>
      <c r="T63" s="41">
        <v>4221958</v>
      </c>
      <c r="U63" s="41">
        <v>3990847</v>
      </c>
      <c r="V63" s="41">
        <v>3403534</v>
      </c>
      <c r="W63" s="41">
        <v>3376459</v>
      </c>
      <c r="X63" s="41">
        <v>3491447</v>
      </c>
      <c r="Y63" s="41">
        <v>4004537</v>
      </c>
      <c r="Z63" s="41">
        <v>3898061</v>
      </c>
      <c r="AA63" s="41">
        <v>4223418</v>
      </c>
      <c r="AB63" s="41">
        <v>3726625</v>
      </c>
      <c r="AC63" s="41">
        <v>3804102</v>
      </c>
      <c r="AD63" s="41">
        <v>3706191</v>
      </c>
      <c r="AE63" s="41">
        <v>3697601</v>
      </c>
      <c r="AF63" s="41">
        <v>3577807</v>
      </c>
      <c r="AG63" s="41">
        <v>3639581</v>
      </c>
      <c r="AH63" s="41">
        <v>3810549</v>
      </c>
      <c r="AI63" s="41">
        <v>3238267</v>
      </c>
      <c r="AJ63" s="41">
        <v>2788032</v>
      </c>
      <c r="AK63" s="41">
        <v>3087131</v>
      </c>
      <c r="AL63" s="41">
        <v>2873101</v>
      </c>
      <c r="AM63" s="41">
        <v>2219594</v>
      </c>
      <c r="AN63" s="41">
        <v>2685800</v>
      </c>
      <c r="AO63" s="41">
        <v>2642716</v>
      </c>
      <c r="AP63" s="41">
        <v>2117614</v>
      </c>
      <c r="AQ63" s="41">
        <v>3048948</v>
      </c>
      <c r="AR63" s="41">
        <v>3091418</v>
      </c>
      <c r="AS63" s="41">
        <v>3110201</v>
      </c>
      <c r="AT63" s="41">
        <v>2828409</v>
      </c>
      <c r="AU63" s="41">
        <v>2634773</v>
      </c>
      <c r="AV63" s="41">
        <v>2228723</v>
      </c>
      <c r="AW63" s="41">
        <v>1869236</v>
      </c>
      <c r="AX63" s="41">
        <v>1835261</v>
      </c>
      <c r="AY63" s="41">
        <v>1616928</v>
      </c>
      <c r="AZ63" s="41">
        <v>1450506</v>
      </c>
      <c r="BA63" s="41">
        <v>1485627</v>
      </c>
      <c r="BB63" s="41">
        <v>1583461</v>
      </c>
      <c r="BC63" s="41">
        <v>1618397</v>
      </c>
      <c r="BD63" s="41">
        <v>1423123</v>
      </c>
      <c r="BE63" s="41">
        <v>1429977</v>
      </c>
      <c r="BF63" s="41">
        <v>1437192</v>
      </c>
    </row>
    <row r="64" spans="1:68" s="2" customFormat="1">
      <c r="A64" s="42" t="s">
        <v>384</v>
      </c>
      <c r="B64" s="175">
        <v>348554</v>
      </c>
      <c r="C64" s="41">
        <v>426316</v>
      </c>
      <c r="D64" s="41">
        <v>428609</v>
      </c>
      <c r="E64" s="41">
        <v>457767</v>
      </c>
      <c r="F64" s="41">
        <v>513895</v>
      </c>
      <c r="G64" s="41">
        <v>532830</v>
      </c>
      <c r="H64" s="41">
        <v>546111</v>
      </c>
      <c r="I64" s="41">
        <v>543367</v>
      </c>
      <c r="J64" s="41">
        <v>547794</v>
      </c>
      <c r="K64" s="41">
        <v>528856</v>
      </c>
      <c r="L64" s="41">
        <v>603816</v>
      </c>
      <c r="M64" s="41">
        <v>613197</v>
      </c>
      <c r="N64" s="41">
        <v>613648</v>
      </c>
      <c r="O64" s="41">
        <v>586228</v>
      </c>
      <c r="P64" s="41">
        <v>595377</v>
      </c>
      <c r="Q64" s="41">
        <v>703456</v>
      </c>
      <c r="R64" s="41">
        <v>636027</v>
      </c>
      <c r="S64" s="41">
        <v>539057</v>
      </c>
      <c r="T64" s="41">
        <v>362168</v>
      </c>
      <c r="U64" s="41">
        <v>376846</v>
      </c>
      <c r="V64" s="41">
        <v>391541</v>
      </c>
      <c r="W64" s="41">
        <v>399157</v>
      </c>
      <c r="X64" s="41">
        <v>341734</v>
      </c>
      <c r="Y64" s="41">
        <v>351099</v>
      </c>
      <c r="Z64" s="41">
        <v>359021</v>
      </c>
      <c r="AA64" s="41">
        <v>377954</v>
      </c>
      <c r="AB64" s="41">
        <v>326492</v>
      </c>
      <c r="AC64" s="41">
        <v>406519</v>
      </c>
      <c r="AD64" s="41">
        <v>433111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</row>
    <row r="65" spans="1:68" s="2" customFormat="1">
      <c r="A65" s="42" t="s">
        <v>206</v>
      </c>
      <c r="B65" s="175">
        <v>978761</v>
      </c>
      <c r="C65" s="41">
        <v>1371955</v>
      </c>
      <c r="D65" s="41">
        <v>1241301</v>
      </c>
      <c r="E65" s="41">
        <v>1366199</v>
      </c>
      <c r="F65" s="41">
        <v>1532933</v>
      </c>
      <c r="G65" s="41">
        <v>1607133</v>
      </c>
      <c r="H65" s="41">
        <v>1617296</v>
      </c>
      <c r="I65" s="41">
        <v>1664601</v>
      </c>
      <c r="J65" s="41">
        <v>1746598</v>
      </c>
      <c r="K65" s="41">
        <v>1682993</v>
      </c>
      <c r="L65" s="41">
        <v>1671642</v>
      </c>
      <c r="M65" s="41">
        <v>1697582</v>
      </c>
      <c r="N65" s="41">
        <v>1832205</v>
      </c>
      <c r="O65" s="41">
        <v>1769834</v>
      </c>
      <c r="P65" s="41">
        <v>1712720</v>
      </c>
      <c r="Q65" s="41">
        <v>1794846</v>
      </c>
      <c r="R65" s="41">
        <v>1882319</v>
      </c>
      <c r="S65" s="41">
        <v>1884943</v>
      </c>
      <c r="T65" s="41">
        <v>992807</v>
      </c>
      <c r="U65" s="41">
        <v>997901</v>
      </c>
      <c r="V65" s="41">
        <v>1100591</v>
      </c>
      <c r="W65" s="41">
        <v>1161905</v>
      </c>
      <c r="X65" s="41">
        <v>953355</v>
      </c>
      <c r="Y65" s="41">
        <v>950215</v>
      </c>
      <c r="Z65" s="41">
        <v>1008497</v>
      </c>
      <c r="AA65" s="41">
        <v>1053956</v>
      </c>
      <c r="AB65" s="41">
        <v>843045</v>
      </c>
      <c r="AC65" s="41">
        <v>1046717</v>
      </c>
      <c r="AD65" s="41">
        <v>1411668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</row>
    <row r="66" spans="1:68" s="2" customFormat="1">
      <c r="A66" s="42" t="s">
        <v>381</v>
      </c>
      <c r="B66" s="175">
        <v>159253</v>
      </c>
      <c r="C66" s="41">
        <v>101906</v>
      </c>
      <c r="D66" s="41">
        <v>69236</v>
      </c>
      <c r="E66" s="41">
        <v>69578</v>
      </c>
      <c r="F66" s="41">
        <v>46895</v>
      </c>
      <c r="G66" s="41">
        <v>51999</v>
      </c>
      <c r="H66" s="41">
        <v>72306</v>
      </c>
      <c r="I66" s="41">
        <v>28012</v>
      </c>
      <c r="J66" s="41">
        <v>30464</v>
      </c>
      <c r="K66" s="41">
        <v>13596</v>
      </c>
      <c r="L66" s="41">
        <v>24427</v>
      </c>
      <c r="M66" s="41">
        <v>8902</v>
      </c>
      <c r="N66" s="41">
        <v>29649</v>
      </c>
      <c r="O66" s="41">
        <v>7250</v>
      </c>
      <c r="P66" s="41">
        <v>15563</v>
      </c>
      <c r="Q66" s="41">
        <v>8590</v>
      </c>
      <c r="R66" s="41">
        <v>12832</v>
      </c>
      <c r="S66" s="41">
        <v>34585</v>
      </c>
      <c r="T66" s="41">
        <v>15719</v>
      </c>
      <c r="U66" s="41">
        <v>30741</v>
      </c>
      <c r="V66" s="41">
        <v>168004</v>
      </c>
      <c r="W66" s="41">
        <v>80227</v>
      </c>
      <c r="X66" s="41">
        <v>88011</v>
      </c>
      <c r="Y66" s="41">
        <v>88307</v>
      </c>
      <c r="Z66" s="41">
        <v>68363</v>
      </c>
      <c r="AA66" s="41">
        <v>79022</v>
      </c>
      <c r="AB66" s="41">
        <v>37976</v>
      </c>
      <c r="AC66" s="41">
        <v>31721</v>
      </c>
      <c r="AD66" s="41">
        <v>20400</v>
      </c>
      <c r="AE66" s="41">
        <v>13520</v>
      </c>
      <c r="AF66" s="41">
        <v>9415</v>
      </c>
      <c r="AG66" s="41">
        <v>10181</v>
      </c>
      <c r="AH66" s="41">
        <v>8665</v>
      </c>
      <c r="AI66" s="41">
        <v>930</v>
      </c>
      <c r="AJ66" s="41">
        <v>6263</v>
      </c>
      <c r="AK66" s="41">
        <v>349</v>
      </c>
      <c r="AL66" s="41">
        <v>0</v>
      </c>
      <c r="AM66" s="41">
        <v>5</v>
      </c>
      <c r="AN66" s="41">
        <v>12217</v>
      </c>
      <c r="AO66" s="41">
        <v>12297</v>
      </c>
      <c r="AP66" s="41">
        <v>32278</v>
      </c>
      <c r="AQ66" s="41">
        <v>65625</v>
      </c>
      <c r="AR66" s="41">
        <v>0</v>
      </c>
      <c r="AS66" s="41">
        <v>0</v>
      </c>
      <c r="AT66" s="41">
        <v>0</v>
      </c>
      <c r="AU66" s="41">
        <v>0</v>
      </c>
      <c r="AV66" s="41">
        <v>0</v>
      </c>
      <c r="AW66" s="41">
        <v>0</v>
      </c>
      <c r="AX66" s="41">
        <v>0</v>
      </c>
      <c r="AY66" s="41">
        <v>0</v>
      </c>
      <c r="AZ66" s="41">
        <v>0</v>
      </c>
      <c r="BA66" s="41">
        <v>0</v>
      </c>
      <c r="BB66" s="41">
        <v>0</v>
      </c>
      <c r="BC66" s="41">
        <v>0</v>
      </c>
      <c r="BD66" s="41">
        <v>0</v>
      </c>
      <c r="BE66" s="41">
        <v>0</v>
      </c>
      <c r="BF66" s="41">
        <v>0</v>
      </c>
    </row>
    <row r="67" spans="1:68" s="2" customFormat="1">
      <c r="A67" s="42" t="s">
        <v>385</v>
      </c>
      <c r="B67" s="175">
        <v>144386</v>
      </c>
      <c r="C67" s="41">
        <v>143489</v>
      </c>
      <c r="D67" s="41">
        <v>142941</v>
      </c>
      <c r="E67" s="41">
        <v>141923</v>
      </c>
      <c r="F67" s="41">
        <v>140812</v>
      </c>
      <c r="G67" s="41">
        <v>139276</v>
      </c>
      <c r="H67" s="41">
        <v>136890</v>
      </c>
      <c r="I67" s="41">
        <v>175972</v>
      </c>
      <c r="J67" s="41">
        <v>174372</v>
      </c>
      <c r="K67" s="41">
        <v>173709</v>
      </c>
      <c r="L67" s="41">
        <v>156321</v>
      </c>
      <c r="M67" s="41">
        <v>156592</v>
      </c>
      <c r="N67" s="41">
        <v>163437</v>
      </c>
      <c r="O67" s="41">
        <v>162986</v>
      </c>
      <c r="P67" s="41">
        <v>151147</v>
      </c>
      <c r="Q67" s="41">
        <v>157123</v>
      </c>
      <c r="R67" s="41">
        <v>159156</v>
      </c>
      <c r="S67" s="41">
        <v>161277</v>
      </c>
      <c r="T67" s="41">
        <v>159175</v>
      </c>
      <c r="U67" s="41">
        <v>161635</v>
      </c>
      <c r="V67" s="41">
        <v>164309</v>
      </c>
      <c r="W67" s="41">
        <v>167121</v>
      </c>
      <c r="X67" s="41">
        <v>169647</v>
      </c>
      <c r="Y67" s="41">
        <v>174992</v>
      </c>
      <c r="Z67" s="41">
        <v>178443</v>
      </c>
      <c r="AA67" s="41">
        <v>179189</v>
      </c>
      <c r="AB67" s="41">
        <v>193210</v>
      </c>
      <c r="AC67" s="41">
        <v>196076</v>
      </c>
      <c r="AD67" s="41">
        <v>198795</v>
      </c>
      <c r="AE67" s="41">
        <v>201498</v>
      </c>
      <c r="AF67" s="41">
        <v>193785</v>
      </c>
      <c r="AG67" s="41">
        <v>196423</v>
      </c>
      <c r="AH67" s="41">
        <v>201166</v>
      </c>
      <c r="AI67" s="41">
        <v>201787</v>
      </c>
      <c r="AJ67" s="41">
        <v>205419</v>
      </c>
      <c r="AK67" s="41">
        <v>234610</v>
      </c>
      <c r="AL67" s="41">
        <v>246737</v>
      </c>
      <c r="AM67" s="41">
        <v>248360</v>
      </c>
      <c r="AN67" s="41">
        <v>249435</v>
      </c>
      <c r="AO67" s="41">
        <v>248812</v>
      </c>
      <c r="AP67" s="41">
        <v>247939</v>
      </c>
      <c r="AQ67" s="41">
        <v>247862</v>
      </c>
      <c r="AR67" s="41">
        <v>247556</v>
      </c>
      <c r="AS67" s="41">
        <v>247312</v>
      </c>
      <c r="AT67" s="41">
        <v>293175</v>
      </c>
      <c r="AU67" s="41">
        <v>292945</v>
      </c>
      <c r="AV67" s="41">
        <v>290880</v>
      </c>
      <c r="AW67" s="41">
        <v>283273</v>
      </c>
      <c r="AX67" s="41">
        <v>232749</v>
      </c>
      <c r="AY67" s="41">
        <v>230254</v>
      </c>
      <c r="AZ67" s="41">
        <v>220305</v>
      </c>
      <c r="BA67" s="41">
        <v>215021</v>
      </c>
      <c r="BB67" s="41">
        <v>215127</v>
      </c>
      <c r="BC67" s="41">
        <v>215478</v>
      </c>
      <c r="BD67" s="41">
        <v>215975</v>
      </c>
      <c r="BE67" s="41">
        <v>217052</v>
      </c>
      <c r="BF67" s="41">
        <v>221724</v>
      </c>
    </row>
    <row r="68" spans="1:68" s="2" customFormat="1">
      <c r="A68" s="42" t="s">
        <v>386</v>
      </c>
      <c r="B68" s="175">
        <v>496213</v>
      </c>
      <c r="C68" s="41">
        <v>537405</v>
      </c>
      <c r="D68" s="41">
        <v>495990</v>
      </c>
      <c r="E68" s="41">
        <v>848853</v>
      </c>
      <c r="F68" s="41">
        <v>876994</v>
      </c>
      <c r="G68" s="41">
        <v>792961</v>
      </c>
      <c r="H68" s="41">
        <v>733770</v>
      </c>
      <c r="I68" s="41">
        <v>782576</v>
      </c>
      <c r="J68" s="41">
        <v>716554</v>
      </c>
      <c r="K68" s="41">
        <v>821353</v>
      </c>
      <c r="L68" s="41">
        <v>902672</v>
      </c>
      <c r="M68" s="41">
        <v>968719</v>
      </c>
      <c r="N68" s="41">
        <v>1040485</v>
      </c>
      <c r="O68" s="41">
        <v>997134</v>
      </c>
      <c r="P68" s="41">
        <v>982083</v>
      </c>
      <c r="Q68" s="41">
        <v>1025372</v>
      </c>
      <c r="R68" s="41">
        <v>1062210</v>
      </c>
      <c r="S68" s="41">
        <v>1111225</v>
      </c>
      <c r="T68" s="41">
        <v>904319</v>
      </c>
      <c r="U68" s="41">
        <v>991189</v>
      </c>
      <c r="V68" s="41">
        <v>1035935</v>
      </c>
      <c r="W68" s="41">
        <v>834822</v>
      </c>
      <c r="X68" s="41">
        <v>844640</v>
      </c>
      <c r="Y68" s="41">
        <v>679720</v>
      </c>
      <c r="Z68" s="41">
        <v>726029</v>
      </c>
      <c r="AA68" s="41">
        <v>746226</v>
      </c>
      <c r="AB68" s="41">
        <v>925264</v>
      </c>
      <c r="AC68" s="41">
        <v>956436</v>
      </c>
      <c r="AD68" s="41">
        <v>1008531</v>
      </c>
      <c r="AE68" s="41">
        <v>988760</v>
      </c>
      <c r="AF68" s="41">
        <v>992647</v>
      </c>
      <c r="AG68" s="41">
        <v>991229</v>
      </c>
      <c r="AH68" s="41">
        <v>992925</v>
      </c>
      <c r="AI68" s="41">
        <v>1007923</v>
      </c>
      <c r="AJ68" s="41">
        <v>962505</v>
      </c>
      <c r="AK68" s="41">
        <v>997857</v>
      </c>
      <c r="AL68" s="41">
        <v>960558</v>
      </c>
      <c r="AM68" s="41">
        <v>663337</v>
      </c>
      <c r="AN68" s="41">
        <v>14691</v>
      </c>
      <c r="AO68" s="41">
        <v>17174</v>
      </c>
      <c r="AP68" s="41">
        <v>291998</v>
      </c>
      <c r="AQ68" s="41">
        <v>232104</v>
      </c>
      <c r="AR68" s="41">
        <v>150736</v>
      </c>
      <c r="AS68" s="41">
        <v>192304</v>
      </c>
      <c r="AT68" s="41">
        <v>16067</v>
      </c>
      <c r="AU68" s="41">
        <v>324064</v>
      </c>
      <c r="AV68" s="41">
        <v>905813</v>
      </c>
      <c r="AW68" s="41">
        <v>852622</v>
      </c>
      <c r="AX68" s="41">
        <v>862559</v>
      </c>
      <c r="AY68" s="41">
        <v>854330</v>
      </c>
      <c r="AZ68" s="41">
        <v>828863</v>
      </c>
      <c r="BA68" s="41">
        <v>827730</v>
      </c>
      <c r="BB68" s="41">
        <v>826242</v>
      </c>
      <c r="BC68" s="41">
        <v>867891</v>
      </c>
      <c r="BD68" s="41">
        <v>829027</v>
      </c>
      <c r="BE68" s="41">
        <v>816851</v>
      </c>
      <c r="BF68" s="41">
        <v>804256</v>
      </c>
    </row>
    <row r="69" spans="1:68" s="2" customFormat="1">
      <c r="A69" s="42" t="s">
        <v>33</v>
      </c>
      <c r="B69" s="175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1235</v>
      </c>
      <c r="Y69" s="41">
        <v>1341</v>
      </c>
      <c r="Z69" s="41">
        <v>8923</v>
      </c>
      <c r="AA69" s="41">
        <v>7283</v>
      </c>
      <c r="AB69" s="41">
        <v>5823</v>
      </c>
      <c r="AC69" s="41">
        <v>4521</v>
      </c>
      <c r="AD69" s="41">
        <v>2885</v>
      </c>
      <c r="AE69" s="41">
        <v>2998</v>
      </c>
      <c r="AF69" s="41">
        <v>2448</v>
      </c>
      <c r="AG69" s="41">
        <v>2465</v>
      </c>
      <c r="AH69" s="41">
        <v>2558</v>
      </c>
      <c r="AI69" s="41">
        <v>2656</v>
      </c>
      <c r="AJ69" s="41">
        <v>13492</v>
      </c>
      <c r="AK69" s="41">
        <v>13890</v>
      </c>
      <c r="AL69" s="41">
        <v>14123</v>
      </c>
      <c r="AM69" s="41">
        <v>14614</v>
      </c>
      <c r="AN69" s="41">
        <v>334743</v>
      </c>
      <c r="AO69" s="41">
        <v>287935</v>
      </c>
      <c r="AP69" s="41">
        <v>17517</v>
      </c>
      <c r="AQ69" s="41">
        <v>17878</v>
      </c>
      <c r="AR69" s="41">
        <v>15664</v>
      </c>
      <c r="AS69" s="41">
        <v>15881</v>
      </c>
      <c r="AT69" s="41">
        <v>347175</v>
      </c>
      <c r="AU69" s="41">
        <v>16267</v>
      </c>
      <c r="AV69" s="41">
        <v>16659</v>
      </c>
      <c r="AW69" s="41">
        <v>45432</v>
      </c>
      <c r="AX69" s="41">
        <v>53396</v>
      </c>
      <c r="AY69" s="41">
        <v>53452</v>
      </c>
      <c r="AZ69" s="41">
        <v>53636</v>
      </c>
      <c r="BA69" s="41">
        <v>54152</v>
      </c>
      <c r="BB69" s="41">
        <v>55073</v>
      </c>
      <c r="BC69" s="41">
        <v>55758</v>
      </c>
      <c r="BD69" s="41">
        <v>54777</v>
      </c>
      <c r="BE69" s="41">
        <v>55922</v>
      </c>
      <c r="BF69" s="41">
        <v>57078</v>
      </c>
    </row>
    <row r="70" spans="1:68" s="2" customFormat="1">
      <c r="A70" s="42" t="s">
        <v>38</v>
      </c>
      <c r="B70" s="175">
        <v>144274</v>
      </c>
      <c r="C70" s="41">
        <v>136458</v>
      </c>
      <c r="D70" s="41">
        <v>140203</v>
      </c>
      <c r="E70" s="41">
        <v>131497</v>
      </c>
      <c r="F70" s="41">
        <v>125946</v>
      </c>
      <c r="G70" s="41">
        <v>121033</v>
      </c>
      <c r="H70" s="41">
        <v>115289</v>
      </c>
      <c r="I70" s="41">
        <v>123805</v>
      </c>
      <c r="J70" s="41">
        <v>121953</v>
      </c>
      <c r="K70" s="41">
        <v>124166</v>
      </c>
      <c r="L70" s="41">
        <v>122267</v>
      </c>
      <c r="M70" s="41">
        <v>111014</v>
      </c>
      <c r="N70" s="41">
        <v>112034</v>
      </c>
      <c r="O70" s="41">
        <v>111541</v>
      </c>
      <c r="P70" s="41">
        <v>103356</v>
      </c>
      <c r="Q70" s="41">
        <v>100916</v>
      </c>
      <c r="R70" s="41">
        <v>96041</v>
      </c>
      <c r="S70" s="41">
        <v>87006</v>
      </c>
      <c r="T70" s="41">
        <v>87217</v>
      </c>
      <c r="U70" s="41">
        <v>105592</v>
      </c>
      <c r="V70" s="41">
        <v>104549</v>
      </c>
      <c r="W70" s="41">
        <v>102256</v>
      </c>
      <c r="X70" s="41">
        <v>97947</v>
      </c>
      <c r="Y70" s="41">
        <v>99509</v>
      </c>
      <c r="Z70" s="41">
        <v>98439</v>
      </c>
      <c r="AA70" s="41">
        <v>100283</v>
      </c>
      <c r="AB70" s="41">
        <v>100913</v>
      </c>
      <c r="AC70" s="41">
        <v>101127</v>
      </c>
      <c r="AD70" s="41">
        <v>106111</v>
      </c>
      <c r="AE70" s="41">
        <v>162130</v>
      </c>
      <c r="AF70" s="41">
        <v>100206</v>
      </c>
      <c r="AG70" s="41">
        <v>100481</v>
      </c>
      <c r="AH70" s="41">
        <v>99788</v>
      </c>
      <c r="AI70" s="41">
        <v>99122</v>
      </c>
      <c r="AJ70" s="41">
        <v>99411</v>
      </c>
      <c r="AK70" s="41">
        <v>94440</v>
      </c>
      <c r="AL70" s="41">
        <v>99371</v>
      </c>
      <c r="AM70" s="41">
        <v>102532</v>
      </c>
      <c r="AN70" s="41">
        <v>70142</v>
      </c>
      <c r="AO70" s="41">
        <v>67972</v>
      </c>
      <c r="AP70" s="41">
        <v>65289</v>
      </c>
      <c r="AQ70" s="41">
        <v>64383</v>
      </c>
      <c r="AR70" s="41">
        <v>62507</v>
      </c>
      <c r="AS70" s="41">
        <v>56575</v>
      </c>
      <c r="AT70" s="41">
        <v>56247</v>
      </c>
      <c r="AU70" s="41">
        <v>58702</v>
      </c>
      <c r="AV70" s="41">
        <v>54719</v>
      </c>
      <c r="AW70" s="41">
        <v>47531</v>
      </c>
      <c r="AX70" s="41">
        <v>64326</v>
      </c>
      <c r="AY70" s="41">
        <v>62048</v>
      </c>
      <c r="AZ70" s="41">
        <v>61195</v>
      </c>
      <c r="BA70" s="41">
        <v>62694</v>
      </c>
      <c r="BB70" s="41">
        <v>64556</v>
      </c>
      <c r="BC70" s="41">
        <v>66331</v>
      </c>
      <c r="BD70" s="41">
        <v>66508</v>
      </c>
      <c r="BE70" s="41">
        <v>77835</v>
      </c>
      <c r="BF70" s="41">
        <v>74458</v>
      </c>
    </row>
    <row r="71" spans="1:68" s="2" customFormat="1">
      <c r="A71" s="42" t="s">
        <v>281</v>
      </c>
      <c r="B71" s="175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3677</v>
      </c>
      <c r="U71" s="41">
        <v>3650</v>
      </c>
      <c r="V71" s="41">
        <v>3650</v>
      </c>
      <c r="W71" s="41">
        <v>3650</v>
      </c>
      <c r="X71" s="41">
        <v>15270</v>
      </c>
      <c r="Y71" s="41">
        <v>15270</v>
      </c>
      <c r="Z71" s="41">
        <v>15270</v>
      </c>
      <c r="AA71" s="41">
        <v>15270</v>
      </c>
      <c r="AB71" s="41">
        <v>26890</v>
      </c>
      <c r="AC71" s="41">
        <v>26890</v>
      </c>
      <c r="AD71" s="41">
        <v>26890</v>
      </c>
      <c r="AE71" s="41">
        <v>26890</v>
      </c>
      <c r="AF71" s="41">
        <v>38510</v>
      </c>
      <c r="AG71" s="41">
        <v>38510</v>
      </c>
      <c r="AH71" s="41">
        <v>38510</v>
      </c>
      <c r="AI71" s="41">
        <v>38510</v>
      </c>
      <c r="AJ71" s="41">
        <v>50130</v>
      </c>
      <c r="AK71" s="41">
        <v>50130</v>
      </c>
      <c r="AL71" s="41">
        <v>50130</v>
      </c>
      <c r="AM71" s="41">
        <v>50130</v>
      </c>
      <c r="AN71" s="41">
        <v>61750</v>
      </c>
      <c r="AO71" s="41">
        <v>61750</v>
      </c>
      <c r="AP71" s="41">
        <v>61750</v>
      </c>
      <c r="AQ71" s="41">
        <v>61750</v>
      </c>
      <c r="AR71" s="41">
        <v>73370</v>
      </c>
      <c r="AS71" s="41">
        <v>73370</v>
      </c>
      <c r="AT71" s="41">
        <v>73370</v>
      </c>
      <c r="AU71" s="41">
        <v>78815</v>
      </c>
      <c r="AV71" s="41">
        <v>90343</v>
      </c>
      <c r="AW71" s="41">
        <v>90251</v>
      </c>
      <c r="AX71" s="41">
        <v>5172</v>
      </c>
      <c r="AY71" s="41">
        <v>0</v>
      </c>
      <c r="AZ71" s="41">
        <v>10473</v>
      </c>
      <c r="BA71" s="41">
        <v>10237</v>
      </c>
      <c r="BB71" s="41">
        <v>10022</v>
      </c>
      <c r="BC71" s="41">
        <v>9849</v>
      </c>
      <c r="BD71" s="41" t="s">
        <v>19</v>
      </c>
      <c r="BE71" s="41">
        <v>58686</v>
      </c>
      <c r="BF71" s="41">
        <v>57098</v>
      </c>
    </row>
    <row r="72" spans="1:68" s="2" customFormat="1">
      <c r="A72" s="42" t="s">
        <v>39</v>
      </c>
      <c r="B72" s="175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 t="s">
        <v>19</v>
      </c>
      <c r="M72" s="41" t="s">
        <v>19</v>
      </c>
      <c r="N72" s="41" t="s">
        <v>19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3334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31709</v>
      </c>
      <c r="AS72" s="41">
        <v>31629</v>
      </c>
      <c r="AT72" s="41">
        <v>31559</v>
      </c>
      <c r="AU72" s="41">
        <v>31492</v>
      </c>
      <c r="AV72" s="41">
        <v>31441</v>
      </c>
      <c r="AW72" s="41">
        <v>31347</v>
      </c>
      <c r="AX72" s="41">
        <v>31267</v>
      </c>
      <c r="AY72" s="41">
        <v>31220</v>
      </c>
      <c r="AZ72" s="41">
        <v>31153</v>
      </c>
      <c r="BA72" s="41">
        <v>31096</v>
      </c>
      <c r="BB72" s="41">
        <v>30996</v>
      </c>
      <c r="BC72" s="41">
        <v>30931</v>
      </c>
      <c r="BD72" s="41">
        <v>30882</v>
      </c>
      <c r="BE72" s="41">
        <v>30404</v>
      </c>
      <c r="BF72" s="41">
        <v>29063</v>
      </c>
    </row>
    <row r="73" spans="1:68" s="2" customFormat="1">
      <c r="A73" s="42" t="s">
        <v>207</v>
      </c>
      <c r="B73" s="175">
        <v>2313979</v>
      </c>
      <c r="C73" s="41">
        <v>2261784</v>
      </c>
      <c r="D73" s="41">
        <v>2188743</v>
      </c>
      <c r="E73" s="41">
        <v>2155995</v>
      </c>
      <c r="F73" s="41">
        <v>2093424</v>
      </c>
      <c r="G73" s="41">
        <v>2025634</v>
      </c>
      <c r="H73" s="41">
        <v>1979009</v>
      </c>
      <c r="I73" s="41">
        <v>1951638</v>
      </c>
      <c r="J73" s="41">
        <v>1909946</v>
      </c>
      <c r="K73" s="41">
        <v>1869563</v>
      </c>
      <c r="L73" s="41">
        <v>1427009</v>
      </c>
      <c r="M73" s="41">
        <v>1404155</v>
      </c>
      <c r="N73" s="41">
        <v>1094563</v>
      </c>
      <c r="O73" s="41">
        <v>1063378</v>
      </c>
      <c r="P73" s="41">
        <v>1044535</v>
      </c>
      <c r="Q73" s="41">
        <v>767219</v>
      </c>
      <c r="R73" s="41">
        <v>745214</v>
      </c>
      <c r="S73" s="41">
        <v>725834</v>
      </c>
      <c r="T73" s="41">
        <v>709550</v>
      </c>
      <c r="U73" s="41">
        <v>476514</v>
      </c>
      <c r="V73" s="41">
        <v>458480</v>
      </c>
      <c r="W73" s="41">
        <v>458480</v>
      </c>
      <c r="X73" s="41">
        <v>444083</v>
      </c>
      <c r="Y73" s="41">
        <v>444083</v>
      </c>
      <c r="Z73" s="41">
        <v>242188</v>
      </c>
      <c r="AA73" s="41">
        <v>242188</v>
      </c>
      <c r="AB73" s="41">
        <v>242188</v>
      </c>
      <c r="AC73" s="41">
        <v>58313</v>
      </c>
      <c r="AD73" s="41">
        <v>58313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  <c r="AZ73" s="41">
        <v>0</v>
      </c>
      <c r="BA73" s="41">
        <v>0</v>
      </c>
      <c r="BB73" s="41">
        <v>0</v>
      </c>
      <c r="BC73" s="41">
        <v>0</v>
      </c>
      <c r="BD73" s="41">
        <v>0</v>
      </c>
      <c r="BE73" s="41">
        <v>0</v>
      </c>
      <c r="BF73" s="41">
        <v>0</v>
      </c>
    </row>
    <row r="74" spans="1:68" s="2" customFormat="1">
      <c r="A74" s="42" t="s">
        <v>37</v>
      </c>
      <c r="B74" s="175">
        <v>0</v>
      </c>
      <c r="C74" s="41">
        <v>0</v>
      </c>
      <c r="D74" s="41">
        <v>0</v>
      </c>
      <c r="E74" s="41">
        <v>0</v>
      </c>
      <c r="F74" s="41">
        <v>0</v>
      </c>
      <c r="G74" s="41">
        <v>26368</v>
      </c>
      <c r="H74" s="41">
        <v>21636</v>
      </c>
      <c r="I74" s="41">
        <v>27552</v>
      </c>
      <c r="J74" s="41">
        <v>27552</v>
      </c>
      <c r="K74" s="41">
        <v>0</v>
      </c>
      <c r="L74" s="41">
        <v>728</v>
      </c>
      <c r="M74" s="41">
        <v>734</v>
      </c>
      <c r="N74" s="41">
        <v>1888</v>
      </c>
      <c r="O74" s="41">
        <v>1916</v>
      </c>
      <c r="P74" s="41">
        <v>2242</v>
      </c>
      <c r="Q74" s="41">
        <v>3474</v>
      </c>
      <c r="R74" s="41">
        <v>3971</v>
      </c>
      <c r="S74" s="41">
        <v>14904</v>
      </c>
      <c r="T74" s="41">
        <v>4176</v>
      </c>
      <c r="U74" s="41">
        <v>5405</v>
      </c>
      <c r="V74" s="41">
        <v>5510</v>
      </c>
      <c r="W74" s="41">
        <v>5617</v>
      </c>
      <c r="X74" s="41">
        <v>4489</v>
      </c>
      <c r="Y74" s="41">
        <v>4489</v>
      </c>
      <c r="Z74" s="41">
        <v>5586</v>
      </c>
      <c r="AA74" s="41">
        <v>5586</v>
      </c>
      <c r="AB74" s="41">
        <v>6650</v>
      </c>
      <c r="AC74" s="41">
        <v>6650</v>
      </c>
      <c r="AD74" s="41">
        <v>6650</v>
      </c>
      <c r="AE74" s="41">
        <v>6650</v>
      </c>
      <c r="AF74" s="41">
        <v>11711</v>
      </c>
      <c r="AG74" s="41">
        <v>11446</v>
      </c>
      <c r="AH74" s="41">
        <v>11181</v>
      </c>
      <c r="AI74" s="41">
        <v>14542</v>
      </c>
      <c r="AJ74" s="41">
        <v>13392</v>
      </c>
      <c r="AK74" s="41">
        <v>12778</v>
      </c>
      <c r="AL74" s="41">
        <v>0</v>
      </c>
      <c r="AM74" s="41">
        <v>0</v>
      </c>
      <c r="AN74" s="41">
        <v>289</v>
      </c>
      <c r="AO74" s="41">
        <v>285</v>
      </c>
      <c r="AP74" s="41">
        <v>185</v>
      </c>
      <c r="AQ74" s="41">
        <v>185</v>
      </c>
      <c r="AR74" s="41">
        <v>185</v>
      </c>
      <c r="AS74" s="41">
        <v>120</v>
      </c>
      <c r="AT74" s="41">
        <v>76</v>
      </c>
      <c r="AU74" s="41">
        <v>453</v>
      </c>
      <c r="AV74" s="41">
        <v>484</v>
      </c>
      <c r="AW74" s="41">
        <v>522</v>
      </c>
      <c r="AX74" s="41">
        <v>436</v>
      </c>
      <c r="AY74" s="41">
        <v>436</v>
      </c>
      <c r="AZ74" s="41">
        <v>2693</v>
      </c>
      <c r="BA74" s="41">
        <v>4854</v>
      </c>
      <c r="BB74" s="41">
        <v>4400</v>
      </c>
      <c r="BC74" s="41">
        <v>3912</v>
      </c>
      <c r="BD74" s="41">
        <v>3730</v>
      </c>
      <c r="BE74" s="41">
        <v>7878</v>
      </c>
      <c r="BF74" s="41">
        <v>7736</v>
      </c>
    </row>
    <row r="75" spans="1:68" s="2" customFormat="1" ht="3.75" customHeight="1">
      <c r="A75" s="39"/>
      <c r="B75" s="144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</row>
    <row r="76" spans="1:68" s="2" customFormat="1">
      <c r="A76" s="83" t="s">
        <v>40</v>
      </c>
      <c r="B76" s="174">
        <f t="shared" ref="B76" si="17">SUM(B77:B87)</f>
        <v>7375591</v>
      </c>
      <c r="C76" s="79">
        <f t="shared" ref="C76:E76" si="18">SUM(C77:C87)</f>
        <v>7364220</v>
      </c>
      <c r="D76" s="79">
        <f t="shared" si="18"/>
        <v>7298618</v>
      </c>
      <c r="E76" s="79">
        <f t="shared" si="18"/>
        <v>6971483</v>
      </c>
      <c r="F76" s="79">
        <f>SUM(F77:F87)</f>
        <v>6934315</v>
      </c>
      <c r="G76" s="79">
        <f>SUM(G77:G87)</f>
        <v>6699362</v>
      </c>
      <c r="H76" s="79">
        <v>6516223</v>
      </c>
      <c r="I76" s="79">
        <f>SUM(I77:I87)</f>
        <v>6567680</v>
      </c>
      <c r="J76" s="79">
        <f>SUM(J77:J87)</f>
        <v>6478956</v>
      </c>
      <c r="K76" s="79">
        <f t="shared" ref="K76:L76" si="19">SUM(K77:K87)</f>
        <v>6862371</v>
      </c>
      <c r="L76" s="79">
        <f t="shared" si="19"/>
        <v>6479560</v>
      </c>
      <c r="M76" s="79">
        <v>6167343</v>
      </c>
      <c r="N76" s="79">
        <v>6078936</v>
      </c>
      <c r="O76" s="79">
        <v>5912363</v>
      </c>
      <c r="P76" s="79">
        <v>5788725</v>
      </c>
      <c r="Q76" s="79">
        <v>5452022</v>
      </c>
      <c r="R76" s="79">
        <v>5382589</v>
      </c>
      <c r="S76" s="79">
        <v>5318425</v>
      </c>
      <c r="T76" s="79">
        <v>4842159</v>
      </c>
      <c r="U76" s="79">
        <v>4485743</v>
      </c>
      <c r="V76" s="79">
        <v>4476401</v>
      </c>
      <c r="W76" s="79">
        <v>3986589</v>
      </c>
      <c r="X76" s="79">
        <v>4037269</v>
      </c>
      <c r="Y76" s="80">
        <v>3655110</v>
      </c>
      <c r="Z76" s="80">
        <v>3392610</v>
      </c>
      <c r="AA76" s="80">
        <v>3346676</v>
      </c>
      <c r="AB76" s="80">
        <v>3695000</v>
      </c>
      <c r="AC76" s="80">
        <v>3426766</v>
      </c>
      <c r="AD76" s="80">
        <v>3518535</v>
      </c>
      <c r="AE76" s="80">
        <v>3391010</v>
      </c>
      <c r="AF76" s="80">
        <v>3344615</v>
      </c>
      <c r="AG76" s="80">
        <v>3257083</v>
      </c>
      <c r="AH76" s="80">
        <v>3233527</v>
      </c>
      <c r="AI76" s="80">
        <v>3289775</v>
      </c>
      <c r="AJ76" s="80">
        <v>3375083</v>
      </c>
      <c r="AK76" s="80">
        <v>3331032</v>
      </c>
      <c r="AL76" s="80">
        <v>3214610</v>
      </c>
      <c r="AM76" s="80">
        <v>3403320</v>
      </c>
      <c r="AN76" s="80">
        <v>3020877</v>
      </c>
      <c r="AO76" s="80">
        <v>2857696</v>
      </c>
      <c r="AP76" s="80">
        <v>2802798</v>
      </c>
      <c r="AQ76" s="80">
        <v>2646597</v>
      </c>
      <c r="AR76" s="80">
        <v>2485795</v>
      </c>
      <c r="AS76" s="80">
        <v>2445148</v>
      </c>
      <c r="AT76" s="80">
        <v>2716802</v>
      </c>
      <c r="AU76" s="80">
        <v>2616085</v>
      </c>
      <c r="AV76" s="80">
        <v>2246685</v>
      </c>
      <c r="AW76" s="80">
        <v>2237659</v>
      </c>
      <c r="AX76" s="80">
        <v>2178354</v>
      </c>
      <c r="AY76" s="80">
        <v>2075952</v>
      </c>
      <c r="AZ76" s="80">
        <v>2079161</v>
      </c>
      <c r="BA76" s="80">
        <v>2075419</v>
      </c>
      <c r="BB76" s="80">
        <v>2038631</v>
      </c>
      <c r="BC76" s="80">
        <v>2100617</v>
      </c>
      <c r="BD76" s="80">
        <v>2062466</v>
      </c>
      <c r="BE76" s="80">
        <v>2033665</v>
      </c>
      <c r="BF76" s="80">
        <v>1987692</v>
      </c>
      <c r="BG76" s="71"/>
      <c r="BH76" s="71"/>
      <c r="BI76" s="71"/>
      <c r="BJ76" s="71"/>
      <c r="BK76" s="71"/>
      <c r="BL76" s="71"/>
      <c r="BM76" s="71"/>
      <c r="BN76" s="71"/>
      <c r="BO76" s="71"/>
      <c r="BP76" s="71"/>
    </row>
    <row r="77" spans="1:68" s="2" customFormat="1">
      <c r="A77" s="42" t="s">
        <v>41</v>
      </c>
      <c r="B77" s="175">
        <v>4819109</v>
      </c>
      <c r="C77" s="41">
        <v>4819109</v>
      </c>
      <c r="D77" s="41">
        <v>4819109</v>
      </c>
      <c r="E77" s="41">
        <v>4819109</v>
      </c>
      <c r="F77" s="41">
        <v>4445192</v>
      </c>
      <c r="G77" s="41">
        <v>4445192</v>
      </c>
      <c r="H77" s="41">
        <v>4445192</v>
      </c>
      <c r="I77" s="41">
        <v>4445192</v>
      </c>
      <c r="J77" s="41">
        <v>3941717</v>
      </c>
      <c r="K77" s="41">
        <v>3941717</v>
      </c>
      <c r="L77" s="41">
        <v>3941717</v>
      </c>
      <c r="M77" s="41">
        <v>3941717</v>
      </c>
      <c r="N77" s="41">
        <v>3161384</v>
      </c>
      <c r="O77" s="41">
        <v>3161384</v>
      </c>
      <c r="P77" s="41">
        <v>3161384</v>
      </c>
      <c r="Q77" s="41">
        <v>3161384</v>
      </c>
      <c r="R77" s="41">
        <v>2681571</v>
      </c>
      <c r="S77" s="41">
        <v>2681571</v>
      </c>
      <c r="T77" s="41">
        <v>2681571</v>
      </c>
      <c r="U77" s="41">
        <v>2681571</v>
      </c>
      <c r="V77" s="41">
        <v>2071819</v>
      </c>
      <c r="W77" s="41">
        <v>2071819</v>
      </c>
      <c r="X77" s="41">
        <v>2071819</v>
      </c>
      <c r="Y77" s="41">
        <v>2071819</v>
      </c>
      <c r="Z77" s="41">
        <v>1696652</v>
      </c>
      <c r="AA77" s="41">
        <v>1696652</v>
      </c>
      <c r="AB77" s="41">
        <v>1696652</v>
      </c>
      <c r="AC77" s="41">
        <v>1696652</v>
      </c>
      <c r="AD77" s="41">
        <v>1696652</v>
      </c>
      <c r="AE77" s="41">
        <v>1696652</v>
      </c>
      <c r="AF77" s="41">
        <v>1696652</v>
      </c>
      <c r="AG77" s="41">
        <v>1696652</v>
      </c>
      <c r="AH77" s="41">
        <v>1549302</v>
      </c>
      <c r="AI77" s="41">
        <v>1549302</v>
      </c>
      <c r="AJ77" s="41">
        <v>1549302</v>
      </c>
      <c r="AK77" s="41">
        <v>1549302</v>
      </c>
      <c r="AL77" s="41">
        <v>1494334</v>
      </c>
      <c r="AM77" s="41">
        <v>1494334</v>
      </c>
      <c r="AN77" s="41">
        <v>1064972</v>
      </c>
      <c r="AO77" s="41">
        <v>1064972</v>
      </c>
      <c r="AP77" s="41">
        <v>931340</v>
      </c>
      <c r="AQ77" s="41">
        <v>931340</v>
      </c>
      <c r="AR77" s="41">
        <v>931340</v>
      </c>
      <c r="AS77" s="41">
        <v>931340</v>
      </c>
      <c r="AT77" s="41">
        <v>812992</v>
      </c>
      <c r="AU77" s="41">
        <v>812992</v>
      </c>
      <c r="AV77" s="41">
        <v>812992</v>
      </c>
      <c r="AW77" s="41">
        <v>808850</v>
      </c>
      <c r="AX77" s="41">
        <v>737200</v>
      </c>
      <c r="AY77" s="41">
        <v>737200</v>
      </c>
      <c r="AZ77" s="41">
        <v>737200</v>
      </c>
      <c r="BA77" s="41">
        <v>737200</v>
      </c>
      <c r="BB77" s="41">
        <v>614150</v>
      </c>
      <c r="BC77" s="41">
        <v>614150</v>
      </c>
      <c r="BD77" s="41">
        <v>614150</v>
      </c>
      <c r="BE77" s="41">
        <v>614150</v>
      </c>
      <c r="BF77" s="41">
        <v>455900</v>
      </c>
    </row>
    <row r="78" spans="1:68" s="2" customFormat="1">
      <c r="A78" s="42" t="s">
        <v>42</v>
      </c>
      <c r="B78" s="175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 t="s">
        <v>19</v>
      </c>
      <c r="M78" s="41" t="s">
        <v>19</v>
      </c>
      <c r="N78" s="41" t="s">
        <v>19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5488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  <c r="AZ78" s="41">
        <v>0</v>
      </c>
      <c r="BA78" s="41">
        <v>0</v>
      </c>
      <c r="BB78" s="41">
        <v>0</v>
      </c>
      <c r="BC78" s="41">
        <v>0</v>
      </c>
      <c r="BD78" s="41">
        <v>0</v>
      </c>
      <c r="BE78" s="41">
        <v>0</v>
      </c>
      <c r="BF78" s="41">
        <v>0</v>
      </c>
    </row>
    <row r="79" spans="1:68" s="2" customFormat="1">
      <c r="A79" s="42" t="s">
        <v>43</v>
      </c>
      <c r="B79" s="175">
        <v>1285832</v>
      </c>
      <c r="C79" s="41">
        <v>1313436</v>
      </c>
      <c r="D79" s="41">
        <v>1310269</v>
      </c>
      <c r="E79" s="41">
        <v>1359762</v>
      </c>
      <c r="F79" s="41">
        <v>1350411</v>
      </c>
      <c r="G79" s="41">
        <v>1180341</v>
      </c>
      <c r="H79" s="41">
        <v>1064778</v>
      </c>
      <c r="I79" s="41">
        <v>1074498</v>
      </c>
      <c r="J79" s="41">
        <v>1046671</v>
      </c>
      <c r="K79" s="41">
        <v>1118158</v>
      </c>
      <c r="L79" s="41">
        <v>1196636</v>
      </c>
      <c r="M79" s="41">
        <v>1096965</v>
      </c>
      <c r="N79" s="41">
        <v>1161055</v>
      </c>
      <c r="O79" s="41">
        <v>1062480</v>
      </c>
      <c r="P79" s="41">
        <v>1085138</v>
      </c>
      <c r="Q79" s="41">
        <v>1039429</v>
      </c>
      <c r="R79" s="41">
        <v>1055086</v>
      </c>
      <c r="S79" s="41">
        <v>1100474</v>
      </c>
      <c r="T79" s="41">
        <v>844706</v>
      </c>
      <c r="U79" s="41">
        <v>679832</v>
      </c>
      <c r="V79" s="41">
        <v>846628</v>
      </c>
      <c r="W79" s="41">
        <v>551050</v>
      </c>
      <c r="X79" s="41">
        <v>709305</v>
      </c>
      <c r="Y79" s="41">
        <v>480748</v>
      </c>
      <c r="Z79" s="41">
        <v>533529</v>
      </c>
      <c r="AA79" s="41">
        <v>607022</v>
      </c>
      <c r="AB79" s="41">
        <v>1028350</v>
      </c>
      <c r="AC79" s="41">
        <v>960026</v>
      </c>
      <c r="AD79" s="41">
        <v>1048162</v>
      </c>
      <c r="AE79" s="41">
        <v>1016355</v>
      </c>
      <c r="AF79" s="41">
        <v>981502</v>
      </c>
      <c r="AG79" s="41">
        <v>963153</v>
      </c>
      <c r="AH79" s="41">
        <v>969261</v>
      </c>
      <c r="AI79" s="41">
        <v>1120319</v>
      </c>
      <c r="AJ79" s="41">
        <v>1094658</v>
      </c>
      <c r="AK79" s="41">
        <v>1200452</v>
      </c>
      <c r="AL79" s="41">
        <v>1122123</v>
      </c>
      <c r="AM79" s="41">
        <v>1432243</v>
      </c>
      <c r="AN79" s="41">
        <v>1508177</v>
      </c>
      <c r="AO79" s="41">
        <v>1406280</v>
      </c>
      <c r="AP79" s="41">
        <v>1417001</v>
      </c>
      <c r="AQ79" s="41">
        <v>1295698</v>
      </c>
      <c r="AR79" s="41">
        <v>1133337</v>
      </c>
      <c r="AS79" s="41">
        <v>1170793</v>
      </c>
      <c r="AT79" s="41">
        <v>0</v>
      </c>
      <c r="AU79" s="41">
        <v>1405708</v>
      </c>
      <c r="AV79" s="41">
        <v>1041293</v>
      </c>
      <c r="AW79" s="41">
        <v>1093975</v>
      </c>
      <c r="AX79" s="41">
        <v>1152921</v>
      </c>
      <c r="AY79" s="41">
        <v>1116709</v>
      </c>
      <c r="AZ79" s="41">
        <v>1099791</v>
      </c>
      <c r="BA79" s="41">
        <v>1134570</v>
      </c>
      <c r="BB79" s="41">
        <v>1160934</v>
      </c>
      <c r="BC79" s="41">
        <v>1265869</v>
      </c>
      <c r="BD79" s="41">
        <v>1230658</v>
      </c>
      <c r="BE79" s="41">
        <v>1218529</v>
      </c>
      <c r="BF79" s="41">
        <v>1228378</v>
      </c>
    </row>
    <row r="80" spans="1:68" s="2" customFormat="1">
      <c r="A80" s="42" t="s">
        <v>44</v>
      </c>
      <c r="B80" s="175">
        <v>1411429</v>
      </c>
      <c r="C80" s="41">
        <v>1411429</v>
      </c>
      <c r="D80" s="41">
        <v>790235</v>
      </c>
      <c r="E80" s="41">
        <v>790235</v>
      </c>
      <c r="F80" s="41">
        <v>1164152</v>
      </c>
      <c r="G80" s="41">
        <v>1164152</v>
      </c>
      <c r="H80" s="41">
        <v>900904</v>
      </c>
      <c r="I80" s="41">
        <v>900904</v>
      </c>
      <c r="J80" s="41">
        <v>1818821</v>
      </c>
      <c r="K80" s="41">
        <v>1818821</v>
      </c>
      <c r="L80" s="41">
        <v>1481204</v>
      </c>
      <c r="M80" s="41">
        <v>1268658</v>
      </c>
      <c r="N80" s="41">
        <v>1896494</v>
      </c>
      <c r="O80" s="41">
        <v>1828496</v>
      </c>
      <c r="P80" s="41">
        <v>1210275</v>
      </c>
      <c r="Q80" s="41">
        <v>1168559</v>
      </c>
      <c r="R80" s="41">
        <v>1716274</v>
      </c>
      <c r="S80" s="41">
        <v>1676377</v>
      </c>
      <c r="T80" s="41">
        <v>805698</v>
      </c>
      <c r="U80" s="41">
        <v>756773</v>
      </c>
      <c r="V80" s="41">
        <v>1530108</v>
      </c>
      <c r="W80" s="41">
        <v>1503717</v>
      </c>
      <c r="X80" s="41">
        <v>836110</v>
      </c>
      <c r="Y80" s="41">
        <v>814343</v>
      </c>
      <c r="Z80" s="41">
        <v>1182574</v>
      </c>
      <c r="AA80" s="41">
        <v>1164945</v>
      </c>
      <c r="AB80" s="41">
        <v>781928</v>
      </c>
      <c r="AC80" s="41">
        <v>741614</v>
      </c>
      <c r="AD80" s="41">
        <v>748168</v>
      </c>
      <c r="AE80" s="41">
        <v>690440</v>
      </c>
      <c r="AF80" s="41">
        <v>704979</v>
      </c>
      <c r="AG80" s="41">
        <v>682676</v>
      </c>
      <c r="AH80" s="41">
        <v>850894</v>
      </c>
      <c r="AI80" s="41">
        <v>833258</v>
      </c>
      <c r="AJ80" s="41">
        <v>469810</v>
      </c>
      <c r="AK80" s="41">
        <v>469810</v>
      </c>
      <c r="AL80" s="41">
        <v>606198</v>
      </c>
      <c r="AM80" s="41">
        <v>606198</v>
      </c>
      <c r="AN80" s="41">
        <v>296804</v>
      </c>
      <c r="AO80" s="41">
        <v>296804</v>
      </c>
      <c r="AP80" s="41">
        <v>430436</v>
      </c>
      <c r="AQ80" s="41">
        <v>432656</v>
      </c>
      <c r="AR80" s="41">
        <v>272214</v>
      </c>
      <c r="AS80" s="41">
        <v>272214</v>
      </c>
      <c r="AT80" s="41">
        <v>-6059</v>
      </c>
      <c r="AU80" s="41">
        <v>390562</v>
      </c>
      <c r="AV80" s="41">
        <v>150285</v>
      </c>
      <c r="AW80" s="41">
        <v>150283</v>
      </c>
      <c r="AX80" s="41">
        <v>230277</v>
      </c>
      <c r="AY80" s="41">
        <v>230277</v>
      </c>
      <c r="AZ80" s="41">
        <v>96832</v>
      </c>
      <c r="BA80" s="41">
        <v>96832</v>
      </c>
      <c r="BB80" s="41">
        <v>232556</v>
      </c>
      <c r="BC80" s="41">
        <v>232556</v>
      </c>
      <c r="BD80" s="41">
        <v>144758</v>
      </c>
      <c r="BE80" s="41">
        <v>144603</v>
      </c>
      <c r="BF80" s="41">
        <v>308867</v>
      </c>
    </row>
    <row r="81" spans="1:58" s="2" customFormat="1">
      <c r="A81" s="42" t="s">
        <v>45</v>
      </c>
      <c r="B81" s="175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 t="s">
        <v>19</v>
      </c>
      <c r="M81" s="41" t="s">
        <v>19</v>
      </c>
      <c r="N81" s="41" t="s">
        <v>19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0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9119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  <c r="AZ81" s="41">
        <v>0</v>
      </c>
      <c r="BA81" s="41">
        <v>0</v>
      </c>
      <c r="BB81" s="41">
        <v>0</v>
      </c>
      <c r="BC81" s="41">
        <v>0</v>
      </c>
      <c r="BD81" s="41">
        <v>0</v>
      </c>
      <c r="BE81" s="41">
        <v>0</v>
      </c>
      <c r="BF81" s="41">
        <v>0</v>
      </c>
    </row>
    <row r="82" spans="1:58" s="2" customFormat="1">
      <c r="A82" s="42" t="s">
        <v>46</v>
      </c>
      <c r="B82" s="175">
        <v>-179754</v>
      </c>
      <c r="C82" s="41">
        <v>-179754</v>
      </c>
      <c r="D82" s="41">
        <v>-138754</v>
      </c>
      <c r="E82" s="41">
        <v>-90323</v>
      </c>
      <c r="F82" s="41">
        <v>-90323</v>
      </c>
      <c r="G82" s="41">
        <v>-90323</v>
      </c>
      <c r="H82" s="41">
        <v>-51682</v>
      </c>
      <c r="I82" s="41">
        <v>0</v>
      </c>
      <c r="J82" s="41">
        <v>-285744</v>
      </c>
      <c r="K82" s="41">
        <v>-16325</v>
      </c>
      <c r="L82" s="41">
        <v>-139997</v>
      </c>
      <c r="M82" s="41">
        <v>-139997</v>
      </c>
      <c r="N82" s="41">
        <v>-139997</v>
      </c>
      <c r="O82" s="41">
        <v>-139997</v>
      </c>
      <c r="P82" s="41">
        <v>-139997</v>
      </c>
      <c r="Q82" s="41">
        <v>-139997</v>
      </c>
      <c r="R82" s="41">
        <v>-139997</v>
      </c>
      <c r="S82" s="41">
        <v>-139997</v>
      </c>
      <c r="T82" s="41">
        <v>-139997</v>
      </c>
      <c r="U82" s="41">
        <v>-139997</v>
      </c>
      <c r="V82" s="41">
        <v>-139997</v>
      </c>
      <c r="W82" s="41">
        <v>-139997</v>
      </c>
      <c r="X82" s="41">
        <v>-139997</v>
      </c>
      <c r="Y82" s="41">
        <v>-139997</v>
      </c>
      <c r="Z82" s="41">
        <v>-131361</v>
      </c>
      <c r="AA82" s="41">
        <v>-131361</v>
      </c>
      <c r="AB82" s="41">
        <v>-115918</v>
      </c>
      <c r="AC82" s="41">
        <v>-91334</v>
      </c>
      <c r="AD82" s="41">
        <v>-56868</v>
      </c>
      <c r="AE82" s="41">
        <v>-234100</v>
      </c>
      <c r="AF82" s="41">
        <v>-234100</v>
      </c>
      <c r="AG82" s="41">
        <v>-234100</v>
      </c>
      <c r="AH82" s="41">
        <v>-234100</v>
      </c>
      <c r="AI82" s="41">
        <v>-234100</v>
      </c>
      <c r="AJ82" s="41">
        <v>-115178</v>
      </c>
      <c r="AK82" s="41">
        <v>-92134</v>
      </c>
      <c r="AL82" s="41">
        <v>-92134</v>
      </c>
      <c r="AM82" s="41">
        <v>-92134</v>
      </c>
      <c r="AN82" s="41">
        <v>-40771</v>
      </c>
      <c r="AO82" s="41">
        <v>-41202</v>
      </c>
      <c r="AP82" s="41">
        <v>-33049</v>
      </c>
      <c r="AQ82" s="41">
        <v>-26613</v>
      </c>
      <c r="AR82" s="41">
        <v>-8226</v>
      </c>
      <c r="AS82" s="41">
        <v>-5888</v>
      </c>
      <c r="AT82" s="41">
        <v>390562</v>
      </c>
      <c r="AU82" s="41">
        <v>-7375</v>
      </c>
      <c r="AV82" s="41">
        <v>-8922</v>
      </c>
      <c r="AW82" s="41">
        <v>-10715</v>
      </c>
      <c r="AX82" s="41">
        <v>-11191</v>
      </c>
      <c r="AY82" s="41">
        <v>-11839</v>
      </c>
      <c r="AZ82" s="41">
        <v>-13184</v>
      </c>
      <c r="BA82" s="41">
        <v>-13811</v>
      </c>
      <c r="BB82" s="41">
        <v>-13811</v>
      </c>
      <c r="BC82" s="41">
        <v>-13811</v>
      </c>
      <c r="BD82" s="41">
        <v>-13920</v>
      </c>
      <c r="BE82" s="41">
        <v>-14538</v>
      </c>
      <c r="BF82" s="41">
        <v>-14570</v>
      </c>
    </row>
    <row r="83" spans="1:58" s="2" customFormat="1">
      <c r="A83" s="42" t="s">
        <v>348</v>
      </c>
      <c r="B83" s="175">
        <v>38975</v>
      </c>
      <c r="C83" s="41">
        <v>0</v>
      </c>
      <c r="D83" s="41">
        <v>517759</v>
      </c>
      <c r="E83" s="41">
        <v>92700</v>
      </c>
      <c r="F83" s="41">
        <v>64883</v>
      </c>
      <c r="G83" s="41">
        <v>0</v>
      </c>
      <c r="H83" s="41">
        <v>157031</v>
      </c>
      <c r="I83" s="41">
        <v>147086</v>
      </c>
      <c r="J83" s="41">
        <v>-42509</v>
      </c>
      <c r="K83" s="41">
        <v>0</v>
      </c>
      <c r="L83" s="41" t="s">
        <v>19</v>
      </c>
      <c r="M83" s="41" t="s">
        <v>19</v>
      </c>
      <c r="N83" s="41" t="s">
        <v>19</v>
      </c>
      <c r="O83" s="41">
        <v>0</v>
      </c>
      <c r="P83" s="41">
        <v>471925</v>
      </c>
      <c r="Q83" s="41">
        <v>222647</v>
      </c>
      <c r="R83" s="41">
        <v>69655</v>
      </c>
      <c r="S83" s="41">
        <v>0</v>
      </c>
      <c r="T83" s="41">
        <v>650181</v>
      </c>
      <c r="U83" s="41">
        <v>507564</v>
      </c>
      <c r="V83" s="41">
        <v>167843</v>
      </c>
      <c r="W83" s="41">
        <v>0</v>
      </c>
      <c r="X83" s="41">
        <v>560032</v>
      </c>
      <c r="Y83" s="41">
        <v>428197</v>
      </c>
      <c r="Z83" s="41">
        <v>101798</v>
      </c>
      <c r="AA83" s="41">
        <v>0</v>
      </c>
      <c r="AB83" s="41">
        <v>294570</v>
      </c>
      <c r="AC83" s="41">
        <v>110390</v>
      </c>
      <c r="AD83" s="41">
        <v>73003</v>
      </c>
      <c r="AE83" s="41">
        <v>212245</v>
      </c>
      <c r="AF83" s="41">
        <v>186164</v>
      </c>
      <c r="AG83" s="41">
        <v>139284</v>
      </c>
      <c r="AH83" s="41">
        <v>88752</v>
      </c>
      <c r="AI83" s="41">
        <v>0</v>
      </c>
      <c r="AJ83" s="41">
        <v>354814</v>
      </c>
      <c r="AK83" s="41">
        <v>183037</v>
      </c>
      <c r="AL83" s="41">
        <v>120298</v>
      </c>
      <c r="AM83" s="41">
        <v>0</v>
      </c>
      <c r="AN83" s="41">
        <v>174107</v>
      </c>
      <c r="AO83" s="41">
        <v>114050</v>
      </c>
      <c r="AP83" s="41">
        <v>41267</v>
      </c>
      <c r="AQ83" s="41">
        <v>-1768</v>
      </c>
      <c r="AR83" s="41">
        <v>141513</v>
      </c>
      <c r="AS83" s="41">
        <v>61282</v>
      </c>
      <c r="AT83" s="41">
        <v>35031</v>
      </c>
      <c r="AU83" s="41">
        <v>0</v>
      </c>
      <c r="AV83" s="41">
        <v>246243</v>
      </c>
      <c r="AW83" s="41">
        <v>187180</v>
      </c>
      <c r="AX83" s="41">
        <v>65011</v>
      </c>
      <c r="AY83" s="41">
        <v>0</v>
      </c>
      <c r="AZ83" s="41">
        <v>155254</v>
      </c>
      <c r="BA83" s="41">
        <v>117717</v>
      </c>
      <c r="BB83" s="41">
        <v>42420</v>
      </c>
      <c r="BC83" s="41">
        <v>0</v>
      </c>
      <c r="BD83" s="41">
        <v>85563</v>
      </c>
      <c r="BE83" s="41">
        <v>69869</v>
      </c>
      <c r="BF83" s="41">
        <v>8380</v>
      </c>
    </row>
    <row r="84" spans="1:58" s="2" customFormat="1">
      <c r="A84" s="42" t="s">
        <v>47</v>
      </c>
      <c r="B84" s="175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 t="s">
        <v>19</v>
      </c>
      <c r="M84" s="41" t="s">
        <v>19</v>
      </c>
      <c r="N84" s="41" t="s">
        <v>19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11578</v>
      </c>
      <c r="AJ84" s="41">
        <v>11620</v>
      </c>
      <c r="AK84" s="41">
        <v>10508</v>
      </c>
      <c r="AL84" s="41">
        <v>9396</v>
      </c>
      <c r="AM84" s="41">
        <v>8284</v>
      </c>
      <c r="AN84" s="41">
        <v>7468</v>
      </c>
      <c r="AO84" s="41">
        <v>6555</v>
      </c>
      <c r="AP84" s="41">
        <v>5566</v>
      </c>
      <c r="AQ84" s="41">
        <v>4753</v>
      </c>
      <c r="AR84" s="41">
        <v>4911</v>
      </c>
      <c r="AS84" s="41">
        <v>6288</v>
      </c>
      <c r="AT84" s="41">
        <v>0</v>
      </c>
      <c r="AU84" s="41">
        <v>5079</v>
      </c>
      <c r="AV84" s="41">
        <v>4794</v>
      </c>
      <c r="AW84" s="41">
        <v>4715</v>
      </c>
      <c r="AX84" s="41">
        <v>4136</v>
      </c>
      <c r="AY84" s="41">
        <v>3605</v>
      </c>
      <c r="AZ84" s="41">
        <v>3268</v>
      </c>
      <c r="BA84" s="41">
        <v>2911</v>
      </c>
      <c r="BB84" s="41">
        <v>2382</v>
      </c>
      <c r="BC84" s="41">
        <v>1853</v>
      </c>
      <c r="BD84" s="41">
        <v>1257</v>
      </c>
      <c r="BE84" s="41">
        <v>1052</v>
      </c>
      <c r="BF84" s="41">
        <v>737</v>
      </c>
    </row>
    <row r="85" spans="1:58" s="2" customFormat="1">
      <c r="A85" s="42" t="s">
        <v>65</v>
      </c>
      <c r="B85" s="175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 t="s">
        <v>19</v>
      </c>
      <c r="M85" s="41" t="s">
        <v>19</v>
      </c>
      <c r="N85" s="41" t="s">
        <v>19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  <c r="AL85" s="41">
        <v>-55662</v>
      </c>
      <c r="AM85" s="41">
        <v>-55662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  <c r="AZ85" s="41">
        <v>0</v>
      </c>
      <c r="BA85" s="41">
        <v>0</v>
      </c>
      <c r="BB85" s="41">
        <v>0</v>
      </c>
      <c r="BC85" s="41">
        <v>0</v>
      </c>
      <c r="BD85" s="41">
        <v>0</v>
      </c>
      <c r="BE85" s="41">
        <v>0</v>
      </c>
      <c r="BF85" s="41">
        <v>0</v>
      </c>
    </row>
    <row r="86" spans="1:58" s="2" customFormat="1">
      <c r="A86" s="42" t="s">
        <v>225</v>
      </c>
      <c r="B86" s="175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9418</v>
      </c>
      <c r="AA86" s="41">
        <v>9418</v>
      </c>
      <c r="AB86" s="41">
        <v>9418</v>
      </c>
      <c r="AC86" s="41">
        <v>9418</v>
      </c>
      <c r="AD86" s="41">
        <v>9418</v>
      </c>
      <c r="AE86" s="41">
        <v>9418</v>
      </c>
      <c r="AF86" s="41">
        <v>9418</v>
      </c>
      <c r="AG86" s="41">
        <v>9418</v>
      </c>
      <c r="AH86" s="41">
        <v>9418</v>
      </c>
      <c r="AI86" s="41">
        <v>9418</v>
      </c>
      <c r="AJ86" s="41">
        <v>10057</v>
      </c>
      <c r="AK86" s="41">
        <v>10057</v>
      </c>
      <c r="AL86" s="41">
        <v>10057</v>
      </c>
      <c r="AM86" s="41">
        <v>10057</v>
      </c>
      <c r="AN86" s="41">
        <v>10120</v>
      </c>
      <c r="AO86" s="41">
        <v>10237</v>
      </c>
      <c r="AP86" s="41">
        <v>10237</v>
      </c>
      <c r="AQ86" s="41">
        <v>10531</v>
      </c>
      <c r="AR86" s="41">
        <v>10706</v>
      </c>
      <c r="AS86" s="41">
        <v>9119</v>
      </c>
      <c r="AT86" s="41">
        <v>1469669</v>
      </c>
      <c r="AU86" s="41">
        <v>9119</v>
      </c>
      <c r="AV86" s="41">
        <v>0</v>
      </c>
      <c r="AW86" s="41">
        <v>0</v>
      </c>
      <c r="AX86" s="41">
        <v>0</v>
      </c>
      <c r="AY86" s="41">
        <v>0</v>
      </c>
      <c r="AZ86" s="41">
        <v>0</v>
      </c>
      <c r="BA86" s="41">
        <v>0</v>
      </c>
      <c r="BB86" s="41">
        <v>0</v>
      </c>
      <c r="BC86" s="41">
        <v>0</v>
      </c>
      <c r="BD86" s="41">
        <v>0</v>
      </c>
      <c r="BE86" s="41">
        <v>0</v>
      </c>
      <c r="BF86" s="41">
        <v>0</v>
      </c>
    </row>
    <row r="87" spans="1:58" s="2" customFormat="1" ht="14.25" thickBot="1">
      <c r="A87" s="42" t="s">
        <v>67</v>
      </c>
      <c r="B87" s="177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 t="s">
        <v>19</v>
      </c>
      <c r="M87" s="41" t="s">
        <v>19</v>
      </c>
      <c r="N87" s="41" t="s">
        <v>19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  <c r="AE87" s="41">
        <v>0</v>
      </c>
      <c r="AF87" s="41">
        <v>0</v>
      </c>
      <c r="AG87" s="41">
        <v>0</v>
      </c>
      <c r="AH87" s="41">
        <v>0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3371</v>
      </c>
      <c r="AX87" s="41">
        <v>0</v>
      </c>
      <c r="AY87" s="41">
        <v>0</v>
      </c>
      <c r="AZ87" s="41">
        <v>0</v>
      </c>
      <c r="BA87" s="41">
        <v>0</v>
      </c>
      <c r="BB87" s="41">
        <v>0</v>
      </c>
      <c r="BC87" s="41">
        <v>0</v>
      </c>
      <c r="BD87" s="41">
        <v>0</v>
      </c>
      <c r="BE87" s="41">
        <v>0</v>
      </c>
      <c r="BF87" s="41">
        <v>0</v>
      </c>
    </row>
    <row r="88" spans="1:58" ht="5.25" customHeight="1" thickBo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</row>
    <row r="89" spans="1:58" s="2" customFormat="1">
      <c r="A89" s="2" t="s">
        <v>204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8">
      <c r="BA90" s="1"/>
      <c r="BB90" s="1"/>
      <c r="BC90" s="1"/>
      <c r="BD90" s="1"/>
      <c r="BE90" s="1"/>
    </row>
    <row r="91" spans="1:58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BA91" s="1"/>
      <c r="BB91" s="1"/>
      <c r="BC91" s="1"/>
      <c r="BD91" s="1"/>
      <c r="BE91" s="1"/>
    </row>
    <row r="92" spans="1:58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BA92" s="1"/>
      <c r="BB92" s="1"/>
      <c r="BC92" s="1"/>
      <c r="BD92" s="1"/>
    </row>
    <row r="93" spans="1:58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BA93" s="1"/>
      <c r="BB93" s="1"/>
      <c r="BC93" s="1"/>
      <c r="BD93" s="1"/>
    </row>
    <row r="94" spans="1:58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BA94" s="1"/>
      <c r="BB94" s="1"/>
      <c r="BC94" s="1"/>
      <c r="BD94" s="1"/>
    </row>
    <row r="95" spans="1:58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BA95" s="1"/>
      <c r="BB95" s="1"/>
      <c r="BC95" s="1"/>
      <c r="BD95" s="1"/>
    </row>
    <row r="96" spans="1:58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BA96" s="1"/>
      <c r="BB96" s="1"/>
      <c r="BC96" s="1"/>
      <c r="BD96" s="1"/>
    </row>
    <row r="97" spans="2:5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BA97" s="1"/>
      <c r="BB97" s="1"/>
      <c r="BC97" s="1"/>
    </row>
    <row r="98" spans="2:5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BA98" s="1"/>
      <c r="BB98" s="1"/>
      <c r="BC98" s="1"/>
    </row>
    <row r="99" spans="2:5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BA99" s="1"/>
      <c r="BB99" s="1"/>
      <c r="BC99" s="1"/>
    </row>
    <row r="100" spans="2:5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BA100" s="1"/>
      <c r="BB100" s="1"/>
      <c r="BC100" s="1"/>
    </row>
    <row r="101" spans="2:5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BA101" s="1"/>
      <c r="BB101" s="1"/>
      <c r="BC101" s="1"/>
    </row>
    <row r="102" spans="2:5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BA102" s="1"/>
      <c r="BB102" s="1"/>
      <c r="BC102" s="1"/>
    </row>
    <row r="103" spans="2:5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BA103" s="1"/>
      <c r="BB103" s="1"/>
      <c r="BC103" s="1"/>
    </row>
    <row r="104" spans="2:5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BA104" s="1"/>
      <c r="BB104" s="1"/>
      <c r="BC104" s="1"/>
    </row>
    <row r="105" spans="2:5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BA105" s="1"/>
      <c r="BB105" s="1"/>
      <c r="BC105" s="1"/>
    </row>
    <row r="106" spans="2:5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BA106" s="1"/>
      <c r="BB106" s="1"/>
      <c r="BC106" s="1"/>
    </row>
    <row r="107" spans="2:5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BA107" s="1"/>
      <c r="BB107" s="1"/>
    </row>
    <row r="108" spans="2:5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BA108" s="1"/>
      <c r="BB108" s="1"/>
    </row>
    <row r="109" spans="2:5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BA109" s="1"/>
      <c r="BB109" s="1"/>
    </row>
    <row r="110" spans="2:5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BA110" s="1"/>
      <c r="BB110" s="1"/>
    </row>
    <row r="111" spans="2:5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BA111" s="1"/>
      <c r="BB111" s="1"/>
    </row>
    <row r="112" spans="2:5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BA112" s="1"/>
      <c r="BB112" s="1"/>
    </row>
    <row r="113" spans="2:5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BA113" s="1"/>
      <c r="BB113" s="1"/>
    </row>
    <row r="114" spans="2:5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BA114" s="1"/>
      <c r="BB114" s="1"/>
    </row>
    <row r="115" spans="2:5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BA115" s="1"/>
      <c r="BB115" s="1"/>
    </row>
    <row r="116" spans="2:5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BA116" s="1"/>
      <c r="BB116" s="1"/>
    </row>
    <row r="117" spans="2:5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BA117" s="1"/>
      <c r="BB117" s="1"/>
    </row>
    <row r="118" spans="2:5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BA118" s="1"/>
      <c r="BB118" s="1"/>
    </row>
    <row r="119" spans="2:5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BA119" s="1"/>
      <c r="BB119" s="1"/>
    </row>
    <row r="120" spans="2:5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BA120" s="1"/>
      <c r="BB120" s="1"/>
    </row>
    <row r="121" spans="2:5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BA121" s="1"/>
      <c r="BB121" s="1"/>
    </row>
    <row r="122" spans="2:5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BA122" s="1"/>
      <c r="BB122" s="1"/>
    </row>
    <row r="123" spans="2:5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BA123" s="1"/>
      <c r="BB123" s="1"/>
    </row>
    <row r="124" spans="2:5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BA124" s="1"/>
      <c r="BB124" s="1"/>
    </row>
    <row r="125" spans="2:5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BA125" s="1"/>
      <c r="BB125" s="1"/>
    </row>
    <row r="126" spans="2:5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BA126" s="1"/>
      <c r="BB126" s="1"/>
    </row>
    <row r="127" spans="2:5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BA127" s="1"/>
    </row>
    <row r="128" spans="2:5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BA128" s="1"/>
    </row>
    <row r="129" spans="2:53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BA129" s="1"/>
    </row>
    <row r="130" spans="2:53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BA130" s="1"/>
    </row>
    <row r="131" spans="2:53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BA131" s="1"/>
    </row>
    <row r="132" spans="2:53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BA132" s="1"/>
    </row>
    <row r="133" spans="2:53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BA133" s="1"/>
    </row>
    <row r="134" spans="2:53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BA134" s="1"/>
    </row>
    <row r="135" spans="2:53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BA135" s="1"/>
    </row>
    <row r="136" spans="2:53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BA136" s="1"/>
    </row>
    <row r="137" spans="2:53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BA137" s="1"/>
    </row>
    <row r="138" spans="2:53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BA138" s="1"/>
    </row>
    <row r="139" spans="2:53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BA139" s="1"/>
    </row>
    <row r="140" spans="2:53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BA140" s="1"/>
    </row>
    <row r="141" spans="2:53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BA141" s="1"/>
    </row>
    <row r="142" spans="2:53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BA142" s="1"/>
    </row>
    <row r="143" spans="2:53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BA143" s="1"/>
    </row>
    <row r="144" spans="2:53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BA144" s="1"/>
    </row>
    <row r="145" spans="2:53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BA145" s="1"/>
    </row>
    <row r="146" spans="2:53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BA146" s="1"/>
    </row>
    <row r="147" spans="2:53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BA147" s="1"/>
    </row>
    <row r="148" spans="2:53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BA148" s="1"/>
    </row>
    <row r="149" spans="2:53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BA149" s="1"/>
    </row>
    <row r="150" spans="2:53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BA150" s="1"/>
    </row>
    <row r="151" spans="2:53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BA151" s="1"/>
    </row>
    <row r="152" spans="2:53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BA152" s="1"/>
    </row>
    <row r="153" spans="2:53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BA153" s="1"/>
    </row>
    <row r="154" spans="2:53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BA154" s="1"/>
    </row>
    <row r="155" spans="2:53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BA155" s="1"/>
    </row>
    <row r="156" spans="2:53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BA156" s="1"/>
    </row>
    <row r="157" spans="2:53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BA157" s="1"/>
    </row>
    <row r="158" spans="2:53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BA158" s="1"/>
    </row>
    <row r="159" spans="2:53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BA159" s="1"/>
    </row>
    <row r="160" spans="2:53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BA160" s="1"/>
    </row>
    <row r="161" spans="2:53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BA161" s="1"/>
    </row>
    <row r="162" spans="2:53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BA162" s="1"/>
    </row>
    <row r="163" spans="2:53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BA163" s="1"/>
    </row>
    <row r="164" spans="2:53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BA164" s="1"/>
    </row>
    <row r="165" spans="2:53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BA165" s="1"/>
    </row>
    <row r="166" spans="2:53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BA166" s="1"/>
    </row>
    <row r="167" spans="2:53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BA167" s="1"/>
    </row>
    <row r="168" spans="2:53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BA168" s="1"/>
    </row>
    <row r="169" spans="2:53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BA169" s="1"/>
    </row>
    <row r="170" spans="2:53">
      <c r="AA170" s="7"/>
    </row>
    <row r="171" spans="2:53">
      <c r="AA171" s="7"/>
    </row>
    <row r="172" spans="2:53">
      <c r="AA172" s="7"/>
    </row>
    <row r="173" spans="2:53">
      <c r="AA173" s="7"/>
    </row>
    <row r="174" spans="2:53">
      <c r="AA174" s="7"/>
    </row>
    <row r="175" spans="2:53">
      <c r="AA175" s="7"/>
    </row>
    <row r="176" spans="2:53">
      <c r="AA176" s="7"/>
    </row>
    <row r="177" spans="27:27">
      <c r="AA177" s="7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EpmWorksheetKeyString_GUID" r:id="rId2"/>
  </customProperties>
  <ignoredErrors>
    <ignoredError sqref="J37" formula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BG86"/>
  <sheetViews>
    <sheetView showGridLines="0" zoomScale="80" zoomScaleNormal="8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4.28515625" defaultRowHeight="13.5"/>
  <cols>
    <col min="1" max="1" width="65.7109375" style="2" customWidth="1"/>
    <col min="2" max="16384" width="14.28515625" style="2"/>
  </cols>
  <sheetData>
    <row r="6" spans="1:59" ht="14.25" thickBot="1"/>
    <row r="7" spans="1:59" s="87" customFormat="1" ht="15.75" customHeight="1">
      <c r="A7" s="82" t="s">
        <v>161</v>
      </c>
      <c r="B7" s="157" t="s">
        <v>394</v>
      </c>
      <c r="C7" s="52" t="s">
        <v>371</v>
      </c>
      <c r="D7" s="52" t="s">
        <v>368</v>
      </c>
      <c r="E7" s="52" t="s">
        <v>364</v>
      </c>
      <c r="F7" s="52" t="s">
        <v>362</v>
      </c>
      <c r="G7" s="52" t="s">
        <v>359</v>
      </c>
      <c r="H7" s="52" t="s">
        <v>350</v>
      </c>
      <c r="I7" s="52" t="s">
        <v>345</v>
      </c>
      <c r="J7" s="52" t="s">
        <v>340</v>
      </c>
      <c r="K7" s="52" t="s">
        <v>333</v>
      </c>
      <c r="L7" s="52" t="s">
        <v>331</v>
      </c>
      <c r="M7" s="52" t="s">
        <v>326</v>
      </c>
      <c r="N7" s="52" t="s">
        <v>296</v>
      </c>
      <c r="O7" s="52" t="s">
        <v>288</v>
      </c>
      <c r="P7" s="52" t="s">
        <v>285</v>
      </c>
      <c r="Q7" s="52" t="s">
        <v>278</v>
      </c>
      <c r="R7" s="52" t="s">
        <v>276</v>
      </c>
      <c r="S7" s="52" t="s">
        <v>269</v>
      </c>
      <c r="T7" s="52" t="s">
        <v>266</v>
      </c>
      <c r="U7" s="52" t="s">
        <v>264</v>
      </c>
      <c r="V7" s="52" t="s">
        <v>262</v>
      </c>
      <c r="W7" s="52" t="s">
        <v>260</v>
      </c>
      <c r="X7" s="52" t="s">
        <v>255</v>
      </c>
      <c r="Y7" s="52" t="s">
        <v>241</v>
      </c>
      <c r="Z7" s="52" t="s">
        <v>237</v>
      </c>
      <c r="AA7" s="52" t="s">
        <v>219</v>
      </c>
      <c r="AB7" s="52" t="s">
        <v>214</v>
      </c>
      <c r="AC7" s="52" t="s">
        <v>211</v>
      </c>
      <c r="AD7" s="52" t="s">
        <v>201</v>
      </c>
      <c r="AE7" s="52" t="s">
        <v>198</v>
      </c>
      <c r="AF7" s="52" t="s">
        <v>186</v>
      </c>
      <c r="AG7" s="52" t="s">
        <v>81</v>
      </c>
      <c r="AH7" s="52" t="s">
        <v>71</v>
      </c>
      <c r="AI7" s="52" t="s">
        <v>130</v>
      </c>
      <c r="AJ7" s="52" t="s">
        <v>131</v>
      </c>
      <c r="AK7" s="52" t="s">
        <v>132</v>
      </c>
      <c r="AL7" s="52" t="s">
        <v>64</v>
      </c>
      <c r="AM7" s="52" t="s">
        <v>133</v>
      </c>
      <c r="AN7" s="52" t="s">
        <v>134</v>
      </c>
      <c r="AO7" s="52" t="s">
        <v>135</v>
      </c>
      <c r="AP7" s="52" t="s">
        <v>48</v>
      </c>
      <c r="AQ7" s="52" t="s">
        <v>136</v>
      </c>
      <c r="AR7" s="52" t="s">
        <v>137</v>
      </c>
      <c r="AS7" s="52" t="s">
        <v>138</v>
      </c>
      <c r="AT7" s="52" t="s">
        <v>4</v>
      </c>
      <c r="AU7" s="52" t="s">
        <v>139</v>
      </c>
      <c r="AV7" s="52" t="s">
        <v>140</v>
      </c>
      <c r="AW7" s="52" t="s">
        <v>141</v>
      </c>
      <c r="AX7" s="52" t="s">
        <v>8</v>
      </c>
      <c r="AY7" s="52"/>
      <c r="AZ7" s="52"/>
      <c r="BA7" s="52"/>
      <c r="BB7" s="52"/>
      <c r="BC7" s="52"/>
      <c r="BD7" s="52"/>
      <c r="BE7" s="52"/>
      <c r="BF7" s="52"/>
      <c r="BG7" s="52"/>
    </row>
    <row r="8" spans="1:59" ht="3.75" customHeight="1">
      <c r="B8" s="17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9" s="100" customFormat="1">
      <c r="A9" s="99" t="s">
        <v>162</v>
      </c>
      <c r="B9" s="176">
        <f t="shared" ref="B9" si="0">SUM(B11,B13,B32,B47,B49)</f>
        <v>219285</v>
      </c>
      <c r="C9" s="101">
        <f t="shared" ref="C9:F9" si="1">SUM(C11,C13,C32,C47,C49)</f>
        <v>3224879</v>
      </c>
      <c r="D9" s="101">
        <f t="shared" si="1"/>
        <v>1118845</v>
      </c>
      <c r="E9" s="101">
        <f t="shared" ref="E9" si="2">SUM(E11,E13,E32,E47,E49)</f>
        <v>782545</v>
      </c>
      <c r="F9" s="101">
        <f t="shared" si="1"/>
        <v>584725</v>
      </c>
      <c r="G9" s="101">
        <f>SUM(G11,G13,G32,G47,G49)</f>
        <v>2689537</v>
      </c>
      <c r="H9" s="101">
        <f t="shared" ref="H9" si="3">SUM(H11,H13,H32,H47,H49)</f>
        <v>1184036</v>
      </c>
      <c r="I9" s="101">
        <f t="shared" ref="I9:J9" si="4">SUM(I11,I13,I32,I47,I49)</f>
        <v>684868</v>
      </c>
      <c r="J9" s="101">
        <f t="shared" si="4"/>
        <v>365320.5</v>
      </c>
      <c r="K9" s="101">
        <f t="shared" ref="K9:L9" si="5">SUM(K11,K13,K32,K47,K49)</f>
        <v>3760500</v>
      </c>
      <c r="L9" s="101">
        <f t="shared" si="5"/>
        <v>948904</v>
      </c>
      <c r="M9" s="101">
        <v>590015</v>
      </c>
      <c r="N9" s="101">
        <v>457094</v>
      </c>
      <c r="O9" s="101">
        <v>2987368</v>
      </c>
      <c r="P9" s="101">
        <v>1616169</v>
      </c>
      <c r="Q9" s="101">
        <v>477337</v>
      </c>
      <c r="R9" s="101">
        <v>565143</v>
      </c>
      <c r="S9" s="101">
        <v>3446808</v>
      </c>
      <c r="T9" s="101">
        <v>2231032</v>
      </c>
      <c r="U9" s="101">
        <v>937852</v>
      </c>
      <c r="V9" s="101">
        <v>621561</v>
      </c>
      <c r="W9" s="101">
        <v>2273225</v>
      </c>
      <c r="X9" s="101">
        <v>1325589</v>
      </c>
      <c r="Y9" s="101">
        <v>864141</v>
      </c>
      <c r="Z9" s="101">
        <v>274630</v>
      </c>
      <c r="AA9" s="101">
        <v>1956879</v>
      </c>
      <c r="AB9" s="101">
        <v>755403</v>
      </c>
      <c r="AC9" s="101">
        <v>196122</v>
      </c>
      <c r="AD9" s="101">
        <v>140770</v>
      </c>
      <c r="AE9" s="101">
        <v>1680974</v>
      </c>
      <c r="AF9" s="101">
        <v>502282</v>
      </c>
      <c r="AG9" s="101">
        <v>198648</v>
      </c>
      <c r="AH9" s="101">
        <v>176483</v>
      </c>
      <c r="AI9" s="101">
        <v>1505151</v>
      </c>
      <c r="AJ9" s="101">
        <v>483269</v>
      </c>
      <c r="AK9" s="101">
        <v>244131</v>
      </c>
      <c r="AL9" s="101">
        <v>125107</v>
      </c>
      <c r="AM9" s="101">
        <v>1118860</v>
      </c>
      <c r="AN9" s="101">
        <v>373358</v>
      </c>
      <c r="AO9" s="101">
        <v>155619</v>
      </c>
      <c r="AP9" s="101">
        <v>-54938</v>
      </c>
      <c r="AQ9" s="101">
        <v>749643</v>
      </c>
      <c r="AR9" s="101">
        <v>220537</v>
      </c>
      <c r="AS9" s="101">
        <v>134321</v>
      </c>
      <c r="AT9" s="101">
        <v>-26389</v>
      </c>
      <c r="AU9" s="101">
        <v>806851</v>
      </c>
      <c r="AV9" s="101">
        <v>146272</v>
      </c>
      <c r="AW9" s="101">
        <v>97521</v>
      </c>
      <c r="AX9" s="101">
        <v>52688</v>
      </c>
    </row>
    <row r="10" spans="1:59" ht="3.75" customHeight="1">
      <c r="A10" s="8"/>
      <c r="B10" s="144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</row>
    <row r="11" spans="1:59">
      <c r="A11" s="96" t="s">
        <v>387</v>
      </c>
      <c r="B11" s="150">
        <v>38149</v>
      </c>
      <c r="C11" s="93">
        <v>836177</v>
      </c>
      <c r="D11" s="93">
        <v>663326</v>
      </c>
      <c r="E11" s="93">
        <v>239245</v>
      </c>
      <c r="F11" s="93">
        <v>62829</v>
      </c>
      <c r="G11" s="93">
        <v>556731</v>
      </c>
      <c r="H11" s="93">
        <v>451690</v>
      </c>
      <c r="I11" s="93">
        <v>293769</v>
      </c>
      <c r="J11" s="93">
        <v>106320</v>
      </c>
      <c r="K11" s="93">
        <v>1476279</v>
      </c>
      <c r="L11" s="93">
        <v>848997</v>
      </c>
      <c r="M11" s="93">
        <v>638362</v>
      </c>
      <c r="N11" s="93">
        <v>220268</v>
      </c>
      <c r="O11" s="93">
        <v>1015744</v>
      </c>
      <c r="P11" s="93">
        <v>863867</v>
      </c>
      <c r="Q11" s="93">
        <v>434175</v>
      </c>
      <c r="R11" s="93">
        <v>221579</v>
      </c>
      <c r="S11" s="93">
        <v>1480868</v>
      </c>
      <c r="T11" s="93">
        <v>1255441</v>
      </c>
      <c r="U11" s="93">
        <v>558503</v>
      </c>
      <c r="V11" s="93">
        <v>190091</v>
      </c>
      <c r="W11" s="93">
        <v>927124</v>
      </c>
      <c r="X11" s="93">
        <v>719764</v>
      </c>
      <c r="Y11" s="93">
        <v>447600</v>
      </c>
      <c r="Z11" s="93">
        <v>115706</v>
      </c>
      <c r="AA11" s="93">
        <v>639010</v>
      </c>
      <c r="AB11" s="93">
        <v>496365</v>
      </c>
      <c r="AC11" s="93">
        <v>153445</v>
      </c>
      <c r="AD11" s="93">
        <v>91463</v>
      </c>
      <c r="AE11" s="93">
        <v>314045</v>
      </c>
      <c r="AF11" s="93">
        <v>228435</v>
      </c>
      <c r="AG11" s="93">
        <v>162506</v>
      </c>
      <c r="AH11" s="93">
        <v>103959</v>
      </c>
      <c r="AI11" s="93">
        <v>491706</v>
      </c>
      <c r="AJ11" s="93">
        <v>338371</v>
      </c>
      <c r="AK11" s="93">
        <v>169888</v>
      </c>
      <c r="AL11" s="93">
        <v>116873</v>
      </c>
      <c r="AM11" s="93">
        <v>283867</v>
      </c>
      <c r="AN11" s="93">
        <v>164426</v>
      </c>
      <c r="AO11" s="93">
        <v>108582</v>
      </c>
      <c r="AP11" s="93">
        <v>39669</v>
      </c>
      <c r="AQ11" s="93">
        <v>194331</v>
      </c>
      <c r="AR11" s="93">
        <v>125369</v>
      </c>
      <c r="AS11" s="93">
        <v>49349</v>
      </c>
      <c r="AT11" s="93">
        <v>28295</v>
      </c>
      <c r="AU11" s="93">
        <v>288317</v>
      </c>
      <c r="AV11" s="93">
        <v>229488</v>
      </c>
      <c r="AW11" s="93">
        <v>175948</v>
      </c>
      <c r="AX11" s="93">
        <v>60726</v>
      </c>
    </row>
    <row r="12" spans="1:59" ht="3.75" customHeight="1">
      <c r="A12" s="96"/>
      <c r="B12" s="150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</row>
    <row r="13" spans="1:59">
      <c r="A13" s="96" t="s">
        <v>164</v>
      </c>
      <c r="B13" s="150">
        <f t="shared" ref="B13" si="6">SUM(B14:B30)</f>
        <v>646394</v>
      </c>
      <c r="C13" s="93">
        <f t="shared" ref="C13:F13" si="7">SUM(C14:C30)</f>
        <v>2931984</v>
      </c>
      <c r="D13" s="93">
        <f t="shared" si="7"/>
        <v>1860627</v>
      </c>
      <c r="E13" s="93">
        <f t="shared" ref="E13" si="8">SUM(E14:E30)</f>
        <v>1464109</v>
      </c>
      <c r="F13" s="93">
        <f t="shared" si="7"/>
        <v>831566</v>
      </c>
      <c r="G13" s="93">
        <f>SUM(G14:G30)</f>
        <v>3664227</v>
      </c>
      <c r="H13" s="93">
        <v>2752568</v>
      </c>
      <c r="I13" s="93">
        <f>SUM(I14:I30)</f>
        <v>1602554</v>
      </c>
      <c r="J13" s="93">
        <f>SUM(J14:J30)</f>
        <v>708511.5</v>
      </c>
      <c r="K13" s="93">
        <f>SUM(K14:K30)</f>
        <v>4071694</v>
      </c>
      <c r="L13" s="93">
        <f>SUM(L14:L29)</f>
        <v>2143322</v>
      </c>
      <c r="M13" s="93">
        <v>1521587</v>
      </c>
      <c r="N13" s="93">
        <v>438088</v>
      </c>
      <c r="O13" s="93">
        <v>3465037</v>
      </c>
      <c r="P13" s="93">
        <v>2626536</v>
      </c>
      <c r="Q13" s="93">
        <v>1477939</v>
      </c>
      <c r="R13" s="93">
        <v>850606</v>
      </c>
      <c r="S13" s="93">
        <v>2820090</v>
      </c>
      <c r="T13" s="93">
        <v>2159343</v>
      </c>
      <c r="U13" s="93">
        <v>1168386</v>
      </c>
      <c r="V13" s="93">
        <v>612264</v>
      </c>
      <c r="W13" s="93">
        <v>2478529</v>
      </c>
      <c r="X13" s="93">
        <v>1919691</v>
      </c>
      <c r="Y13" s="93">
        <v>1382188</v>
      </c>
      <c r="Z13" s="93">
        <v>557049</v>
      </c>
      <c r="AA13" s="93">
        <v>1912256</v>
      </c>
      <c r="AB13" s="93">
        <v>1284918</v>
      </c>
      <c r="AC13" s="93">
        <v>656748</v>
      </c>
      <c r="AD13" s="93">
        <v>312368</v>
      </c>
      <c r="AE13" s="93">
        <v>1483787</v>
      </c>
      <c r="AF13" s="93">
        <v>889106</v>
      </c>
      <c r="AG13" s="93">
        <v>573793</v>
      </c>
      <c r="AH13" s="93">
        <v>298167</v>
      </c>
      <c r="AI13" s="93">
        <v>1199462</v>
      </c>
      <c r="AJ13" s="93">
        <v>814023</v>
      </c>
      <c r="AK13" s="93">
        <v>526860</v>
      </c>
      <c r="AL13" s="93">
        <v>273482</v>
      </c>
      <c r="AM13" s="93">
        <v>1209305</v>
      </c>
      <c r="AN13" s="93">
        <v>939639</v>
      </c>
      <c r="AO13" s="93">
        <v>594229</v>
      </c>
      <c r="AP13" s="93">
        <v>231916</v>
      </c>
      <c r="AQ13" s="93">
        <v>939593</v>
      </c>
      <c r="AR13" s="93">
        <v>660787</v>
      </c>
      <c r="AS13" s="93">
        <v>598191</v>
      </c>
      <c r="AT13" s="93">
        <v>174479</v>
      </c>
      <c r="AU13" s="93">
        <v>695024</v>
      </c>
      <c r="AV13" s="93">
        <v>430002</v>
      </c>
      <c r="AW13" s="93">
        <v>236670</v>
      </c>
      <c r="AX13" s="93">
        <v>110655</v>
      </c>
    </row>
    <row r="14" spans="1:59">
      <c r="A14" s="48" t="s">
        <v>165</v>
      </c>
      <c r="B14" s="144">
        <v>196901</v>
      </c>
      <c r="C14" s="40">
        <v>1086030</v>
      </c>
      <c r="D14" s="40">
        <v>685375</v>
      </c>
      <c r="E14" s="40">
        <v>490611</v>
      </c>
      <c r="F14" s="40">
        <v>259846</v>
      </c>
      <c r="G14" s="40">
        <v>1185212</v>
      </c>
      <c r="H14" s="40">
        <v>761967</v>
      </c>
      <c r="I14" s="40">
        <v>443261</v>
      </c>
      <c r="J14" s="40">
        <v>209896</v>
      </c>
      <c r="K14" s="40">
        <v>1141214</v>
      </c>
      <c r="L14" s="40">
        <v>618881</v>
      </c>
      <c r="M14" s="40">
        <v>378770</v>
      </c>
      <c r="N14" s="40">
        <v>191150</v>
      </c>
      <c r="O14" s="40">
        <v>1075457</v>
      </c>
      <c r="P14" s="40">
        <v>718414</v>
      </c>
      <c r="Q14" s="40">
        <v>466315</v>
      </c>
      <c r="R14" s="40">
        <v>253100</v>
      </c>
      <c r="S14" s="40">
        <v>779652</v>
      </c>
      <c r="T14" s="40">
        <v>520647</v>
      </c>
      <c r="U14" s="40">
        <v>326196</v>
      </c>
      <c r="V14" s="40">
        <v>166973</v>
      </c>
      <c r="W14" s="40">
        <v>671008</v>
      </c>
      <c r="X14" s="40">
        <v>506715</v>
      </c>
      <c r="Y14" s="40">
        <v>328973</v>
      </c>
      <c r="Z14" s="40">
        <v>177092</v>
      </c>
      <c r="AA14" s="40">
        <v>636816</v>
      </c>
      <c r="AB14" s="40">
        <v>442448</v>
      </c>
      <c r="AC14" s="40">
        <v>291350</v>
      </c>
      <c r="AD14" s="40">
        <v>149244</v>
      </c>
      <c r="AE14" s="40">
        <v>430032</v>
      </c>
      <c r="AF14" s="40">
        <v>268018</v>
      </c>
      <c r="AG14" s="40">
        <v>156464</v>
      </c>
      <c r="AH14" s="40">
        <v>70894</v>
      </c>
      <c r="AI14" s="40">
        <v>356202</v>
      </c>
      <c r="AJ14" s="40">
        <v>246924</v>
      </c>
      <c r="AK14" s="40">
        <v>160153</v>
      </c>
      <c r="AL14" s="40">
        <v>80341</v>
      </c>
      <c r="AM14" s="40">
        <v>266148</v>
      </c>
      <c r="AN14" s="40">
        <v>190168</v>
      </c>
      <c r="AO14" s="40">
        <v>119608</v>
      </c>
      <c r="AP14" s="40">
        <v>47395</v>
      </c>
      <c r="AQ14" s="40">
        <v>224429</v>
      </c>
      <c r="AR14" s="40">
        <v>156931</v>
      </c>
      <c r="AS14" s="40">
        <v>90912</v>
      </c>
      <c r="AT14" s="40">
        <v>35629</v>
      </c>
      <c r="AU14" s="40">
        <v>197138</v>
      </c>
      <c r="AV14" s="40">
        <v>117057</v>
      </c>
      <c r="AW14" s="40">
        <v>63336</v>
      </c>
      <c r="AX14" s="40">
        <v>28729</v>
      </c>
    </row>
    <row r="15" spans="1:59">
      <c r="A15" s="48" t="s">
        <v>353</v>
      </c>
      <c r="B15" s="144">
        <v>316064</v>
      </c>
      <c r="C15" s="40">
        <v>1285217</v>
      </c>
      <c r="D15" s="40">
        <v>887746</v>
      </c>
      <c r="E15" s="40">
        <v>600574</v>
      </c>
      <c r="F15" s="40">
        <v>314330</v>
      </c>
      <c r="G15" s="40">
        <v>1216970</v>
      </c>
      <c r="H15" s="40">
        <v>881861</v>
      </c>
      <c r="I15" s="40">
        <v>533240</v>
      </c>
      <c r="J15" s="40">
        <v>238097</v>
      </c>
      <c r="K15" s="40">
        <v>1207230</v>
      </c>
      <c r="L15" s="40">
        <v>755793</v>
      </c>
      <c r="M15" s="40">
        <v>453773</v>
      </c>
      <c r="N15" s="40">
        <v>226149</v>
      </c>
      <c r="O15" s="40">
        <v>1049119</v>
      </c>
      <c r="P15" s="40">
        <v>752106</v>
      </c>
      <c r="Q15" s="40">
        <v>485153</v>
      </c>
      <c r="R15" s="40">
        <v>259819</v>
      </c>
      <c r="S15" s="40">
        <v>846612</v>
      </c>
      <c r="T15" s="40">
        <v>608586</v>
      </c>
      <c r="U15" s="40">
        <v>395322</v>
      </c>
      <c r="V15" s="40">
        <v>199011</v>
      </c>
      <c r="W15" s="40">
        <v>715282</v>
      </c>
      <c r="X15" s="40">
        <v>527621</v>
      </c>
      <c r="Y15" s="40">
        <v>338161</v>
      </c>
      <c r="Z15" s="40">
        <v>185029</v>
      </c>
      <c r="AA15" s="40">
        <v>613101</v>
      </c>
      <c r="AB15" s="40">
        <v>430360</v>
      </c>
      <c r="AC15" s="40">
        <v>250602</v>
      </c>
      <c r="AD15" s="40">
        <v>129409</v>
      </c>
      <c r="AE15" s="40">
        <v>606589</v>
      </c>
      <c r="AF15" s="40">
        <v>380067</v>
      </c>
      <c r="AG15" s="40">
        <v>232860</v>
      </c>
      <c r="AH15" s="40">
        <v>128695</v>
      </c>
      <c r="AI15" s="40">
        <v>539380</v>
      </c>
      <c r="AJ15" s="40">
        <v>359307</v>
      </c>
      <c r="AK15" s="40">
        <v>226459</v>
      </c>
      <c r="AL15" s="40">
        <v>121714</v>
      </c>
      <c r="AM15" s="40">
        <v>471763</v>
      </c>
      <c r="AN15" s="40">
        <v>328984</v>
      </c>
      <c r="AO15" s="40">
        <v>213722</v>
      </c>
      <c r="AP15" s="40">
        <v>84040</v>
      </c>
      <c r="AQ15" s="40">
        <v>385297</v>
      </c>
      <c r="AR15" s="40">
        <v>285491</v>
      </c>
      <c r="AS15" s="40">
        <v>185994</v>
      </c>
      <c r="AT15" s="40">
        <v>66294</v>
      </c>
      <c r="AU15" s="40">
        <v>277709</v>
      </c>
      <c r="AV15" s="40">
        <v>193325</v>
      </c>
      <c r="AW15" s="40">
        <v>108180</v>
      </c>
      <c r="AX15" s="40">
        <v>49326</v>
      </c>
    </row>
    <row r="16" spans="1:59">
      <c r="A16" s="48" t="s">
        <v>293</v>
      </c>
      <c r="B16" s="144">
        <v>6976</v>
      </c>
      <c r="C16" s="40">
        <v>339445</v>
      </c>
      <c r="D16" s="40">
        <v>199996</v>
      </c>
      <c r="E16" s="40">
        <v>101441</v>
      </c>
      <c r="F16" s="40">
        <v>65225</v>
      </c>
      <c r="G16" s="40">
        <v>62654</v>
      </c>
      <c r="H16" s="40">
        <v>120191</v>
      </c>
      <c r="I16" s="40">
        <v>94698</v>
      </c>
      <c r="J16" s="40">
        <v>-21629</v>
      </c>
      <c r="K16" s="40">
        <v>10314</v>
      </c>
      <c r="L16" s="40">
        <v>-94367</v>
      </c>
      <c r="M16" s="40">
        <v>-157021</v>
      </c>
      <c r="N16" s="40">
        <v>-145136</v>
      </c>
      <c r="O16" s="40">
        <v>176167</v>
      </c>
      <c r="P16" s="40">
        <v>62938</v>
      </c>
      <c r="Q16" s="40">
        <v>18640</v>
      </c>
      <c r="R16" s="40">
        <v>-7355</v>
      </c>
      <c r="S16" s="40">
        <v>-24004</v>
      </c>
      <c r="T16" s="40">
        <v>-10495</v>
      </c>
      <c r="U16" s="40">
        <v>-14599</v>
      </c>
      <c r="V16" s="40">
        <v>-1679</v>
      </c>
      <c r="W16" s="40">
        <v>-64979</v>
      </c>
      <c r="X16" s="40">
        <v>-19738</v>
      </c>
      <c r="Y16" s="40">
        <v>-17700</v>
      </c>
      <c r="Z16" s="40">
        <v>-11039</v>
      </c>
      <c r="AA16" s="40">
        <v>30602</v>
      </c>
      <c r="AB16" s="40">
        <v>1544</v>
      </c>
      <c r="AC16" s="40">
        <v>422</v>
      </c>
      <c r="AD16" s="40">
        <v>-9274</v>
      </c>
      <c r="AE16" s="40">
        <v>-5151</v>
      </c>
      <c r="AF16" s="40">
        <v>3840</v>
      </c>
      <c r="AG16" s="40">
        <v>412</v>
      </c>
      <c r="AH16" s="40">
        <v>-5431</v>
      </c>
      <c r="AI16" s="40">
        <v>63064</v>
      </c>
      <c r="AJ16" s="40">
        <v>12988</v>
      </c>
      <c r="AK16" s="40">
        <v>9337</v>
      </c>
      <c r="AL16" s="40">
        <v>15539</v>
      </c>
      <c r="AM16" s="40">
        <v>24207</v>
      </c>
      <c r="AN16" s="40">
        <v>6560</v>
      </c>
      <c r="AO16" s="40">
        <v>-12888</v>
      </c>
      <c r="AP16" s="40">
        <v>-7943</v>
      </c>
      <c r="AQ16" s="40">
        <v>-32950</v>
      </c>
      <c r="AR16" s="40">
        <v>-28705</v>
      </c>
      <c r="AS16" s="40">
        <v>-35858</v>
      </c>
      <c r="AT16" s="40">
        <v>-1559</v>
      </c>
      <c r="AU16" s="40">
        <v>31029</v>
      </c>
      <c r="AV16" s="40">
        <v>2602</v>
      </c>
      <c r="AW16" s="40">
        <v>1305</v>
      </c>
      <c r="AX16" s="40">
        <v>-1691</v>
      </c>
    </row>
    <row r="17" spans="1:50">
      <c r="A17" s="112" t="s">
        <v>389</v>
      </c>
      <c r="B17" s="144">
        <v>0</v>
      </c>
      <c r="C17" s="40">
        <v>0</v>
      </c>
      <c r="D17" s="40">
        <v>0</v>
      </c>
      <c r="E17" s="40">
        <v>0</v>
      </c>
      <c r="F17" s="40">
        <v>0</v>
      </c>
      <c r="G17" s="40">
        <v>-2814</v>
      </c>
      <c r="H17" s="40">
        <v>-2814</v>
      </c>
      <c r="I17" s="40">
        <v>-2814</v>
      </c>
      <c r="J17" s="40">
        <v>2000</v>
      </c>
      <c r="K17" s="40">
        <v>2814</v>
      </c>
      <c r="L17" s="40">
        <v>20460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 t="s">
        <v>19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 t="s">
        <v>19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10209</v>
      </c>
      <c r="AK17" s="40">
        <v>7879</v>
      </c>
      <c r="AL17" s="40">
        <v>219</v>
      </c>
      <c r="AM17" s="40">
        <v>1002</v>
      </c>
      <c r="AN17" s="40">
        <v>9596</v>
      </c>
      <c r="AO17" s="40">
        <v>8403</v>
      </c>
      <c r="AP17" s="40">
        <v>3694</v>
      </c>
      <c r="AQ17" s="40">
        <v>9937</v>
      </c>
      <c r="AR17" s="40">
        <v>9937</v>
      </c>
      <c r="AS17" s="40">
        <v>7526</v>
      </c>
      <c r="AT17" s="40">
        <v>4906</v>
      </c>
      <c r="AU17" s="40">
        <v>10358</v>
      </c>
      <c r="AV17" s="40">
        <v>6748</v>
      </c>
      <c r="AW17" s="40">
        <v>1120</v>
      </c>
      <c r="AX17" s="40">
        <v>0</v>
      </c>
    </row>
    <row r="18" spans="1:50">
      <c r="A18" s="48" t="s">
        <v>166</v>
      </c>
      <c r="B18" s="144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8800</v>
      </c>
      <c r="L18" s="40">
        <v>8800</v>
      </c>
      <c r="M18" s="40">
        <v>7218</v>
      </c>
      <c r="N18" s="40">
        <v>2834</v>
      </c>
      <c r="O18" s="40">
        <v>5642</v>
      </c>
      <c r="P18" s="40">
        <v>5642</v>
      </c>
      <c r="Q18" s="40">
        <v>5007</v>
      </c>
      <c r="R18" s="40">
        <v>2262</v>
      </c>
      <c r="S18" s="40">
        <v>6096</v>
      </c>
      <c r="T18" s="40">
        <v>6055</v>
      </c>
      <c r="U18" s="40">
        <v>5180</v>
      </c>
      <c r="V18" s="40">
        <v>2395</v>
      </c>
      <c r="W18" s="40">
        <v>6579</v>
      </c>
      <c r="X18" s="40">
        <v>6579</v>
      </c>
      <c r="Y18" s="40">
        <v>6503</v>
      </c>
      <c r="Z18" s="40">
        <v>3236</v>
      </c>
      <c r="AA18" s="40">
        <v>6574</v>
      </c>
      <c r="AB18" s="40">
        <v>6574</v>
      </c>
      <c r="AC18" s="40">
        <v>6010</v>
      </c>
      <c r="AD18" s="40">
        <v>2763</v>
      </c>
      <c r="AE18" s="40">
        <v>8153</v>
      </c>
      <c r="AF18" s="40">
        <v>8153</v>
      </c>
      <c r="AG18" s="40">
        <v>7345</v>
      </c>
      <c r="AH18" s="40">
        <v>3677</v>
      </c>
      <c r="AI18" s="40">
        <v>8210</v>
      </c>
      <c r="AJ18" s="40">
        <v>0</v>
      </c>
      <c r="AK18" s="40">
        <v>0</v>
      </c>
      <c r="AL18" s="40">
        <v>3290</v>
      </c>
      <c r="AM18" s="40">
        <v>7309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</row>
    <row r="19" spans="1:50">
      <c r="A19" s="48" t="s">
        <v>167</v>
      </c>
      <c r="B19" s="144">
        <v>-2610</v>
      </c>
      <c r="C19" s="40">
        <v>-10857</v>
      </c>
      <c r="D19" s="40">
        <v>-8697</v>
      </c>
      <c r="E19" s="40">
        <v>-5473</v>
      </c>
      <c r="F19" s="40">
        <v>-1587</v>
      </c>
      <c r="G19" s="40">
        <v>-9456</v>
      </c>
      <c r="H19" s="40">
        <v>-7179</v>
      </c>
      <c r="I19" s="40">
        <v>-4474</v>
      </c>
      <c r="J19" s="40">
        <v>-1868</v>
      </c>
      <c r="K19" s="40">
        <v>-8318</v>
      </c>
      <c r="L19" s="40">
        <v>-6151</v>
      </c>
      <c r="M19" s="40">
        <v>-3910</v>
      </c>
      <c r="N19" s="40">
        <v>-1789</v>
      </c>
      <c r="O19" s="40">
        <v>-5033</v>
      </c>
      <c r="P19" s="40">
        <v>-3893</v>
      </c>
      <c r="Q19" s="40">
        <v>-2627</v>
      </c>
      <c r="R19" s="40">
        <v>-1169</v>
      </c>
      <c r="S19" s="40">
        <v>-7358</v>
      </c>
      <c r="T19" s="40">
        <v>-5281</v>
      </c>
      <c r="U19" s="40">
        <v>-3302</v>
      </c>
      <c r="V19" s="40">
        <v>-1675</v>
      </c>
      <c r="W19" s="40">
        <v>-5776</v>
      </c>
      <c r="X19" s="40">
        <v>-4793</v>
      </c>
      <c r="Y19" s="40">
        <v>-2916</v>
      </c>
      <c r="Z19" s="40">
        <v>-941</v>
      </c>
      <c r="AA19" s="40">
        <v>-625</v>
      </c>
      <c r="AB19" s="40">
        <v>-1544</v>
      </c>
      <c r="AC19" s="40">
        <v>-1208</v>
      </c>
      <c r="AD19" s="40">
        <v>-408</v>
      </c>
      <c r="AE19" s="40">
        <v>240</v>
      </c>
      <c r="AF19" s="40">
        <v>-262</v>
      </c>
      <c r="AG19" s="40">
        <v>255</v>
      </c>
      <c r="AH19" s="40">
        <v>849</v>
      </c>
      <c r="AI19" s="40">
        <v>2994</v>
      </c>
      <c r="AJ19" s="40">
        <v>2002</v>
      </c>
      <c r="AK19" s="40">
        <v>1795</v>
      </c>
      <c r="AL19" s="40">
        <v>1892</v>
      </c>
      <c r="AM19" s="40">
        <v>-606</v>
      </c>
      <c r="AN19" s="40">
        <v>-949</v>
      </c>
      <c r="AO19" s="40">
        <v>-503</v>
      </c>
      <c r="AP19" s="40">
        <v>-19242</v>
      </c>
      <c r="AQ19" s="40">
        <v>-74887</v>
      </c>
      <c r="AR19" s="40">
        <v>-41093</v>
      </c>
      <c r="AS19" s="40">
        <v>-10011</v>
      </c>
      <c r="AT19" s="40">
        <v>-12452</v>
      </c>
      <c r="AU19" s="40">
        <v>-32085</v>
      </c>
      <c r="AV19" s="40">
        <v>-39454</v>
      </c>
      <c r="AW19" s="40">
        <v>-29294</v>
      </c>
      <c r="AX19" s="40">
        <v>-17312</v>
      </c>
    </row>
    <row r="20" spans="1:50">
      <c r="A20" s="48" t="s">
        <v>192</v>
      </c>
      <c r="B20" s="144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 t="s">
        <v>19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 t="s">
        <v>19</v>
      </c>
      <c r="T20" s="40" t="s">
        <v>19</v>
      </c>
      <c r="U20" s="40">
        <v>0</v>
      </c>
      <c r="V20" s="40">
        <v>0</v>
      </c>
      <c r="W20" s="40">
        <v>0</v>
      </c>
      <c r="X20" s="40" t="s">
        <v>19</v>
      </c>
      <c r="Y20" s="40" t="s">
        <v>19</v>
      </c>
      <c r="Z20" s="40" t="s">
        <v>19</v>
      </c>
      <c r="AA20" s="40" t="s">
        <v>19</v>
      </c>
      <c r="AB20" s="40">
        <v>0</v>
      </c>
      <c r="AC20" s="40">
        <v>0</v>
      </c>
      <c r="AD20" s="40" t="s">
        <v>19</v>
      </c>
      <c r="AE20" s="40">
        <v>-306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-3454</v>
      </c>
      <c r="AN20" s="40">
        <v>-91</v>
      </c>
      <c r="AO20" s="40">
        <v>-91</v>
      </c>
      <c r="AP20" s="40">
        <v>0</v>
      </c>
      <c r="AQ20" s="40">
        <v>-3531</v>
      </c>
      <c r="AR20" s="40">
        <v>0</v>
      </c>
      <c r="AS20" s="40">
        <v>0</v>
      </c>
      <c r="AT20" s="40">
        <v>0</v>
      </c>
      <c r="AU20" s="40">
        <v>-7055</v>
      </c>
      <c r="AV20" s="40">
        <v>-7055</v>
      </c>
      <c r="AW20" s="40">
        <v>-7055</v>
      </c>
      <c r="AX20" s="40">
        <v>0</v>
      </c>
    </row>
    <row r="21" spans="1:50">
      <c r="A21" s="48" t="s">
        <v>181</v>
      </c>
      <c r="B21" s="144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 t="s">
        <v>19</v>
      </c>
      <c r="M21" s="40" t="s">
        <v>19</v>
      </c>
      <c r="N21" s="40" t="s">
        <v>19</v>
      </c>
      <c r="O21" s="40">
        <v>0</v>
      </c>
      <c r="P21" s="40">
        <v>0</v>
      </c>
      <c r="Q21" s="40">
        <v>0</v>
      </c>
      <c r="R21" s="40">
        <v>0</v>
      </c>
      <c r="S21" s="40" t="s">
        <v>19</v>
      </c>
      <c r="T21" s="40" t="s">
        <v>19</v>
      </c>
      <c r="U21" s="40">
        <v>0</v>
      </c>
      <c r="V21" s="40">
        <v>0</v>
      </c>
      <c r="W21" s="40">
        <v>0</v>
      </c>
      <c r="X21" s="40" t="s">
        <v>19</v>
      </c>
      <c r="Y21" s="40" t="s">
        <v>19</v>
      </c>
      <c r="Z21" s="40" t="s">
        <v>19</v>
      </c>
      <c r="AA21" s="40" t="s">
        <v>19</v>
      </c>
      <c r="AB21" s="40">
        <v>0</v>
      </c>
      <c r="AC21" s="40">
        <v>0</v>
      </c>
      <c r="AD21" s="40" t="s">
        <v>19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526</v>
      </c>
      <c r="AL21" s="40">
        <v>0</v>
      </c>
      <c r="AM21" s="40">
        <v>-142582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</row>
    <row r="22" spans="1:50">
      <c r="A22" s="48" t="s">
        <v>168</v>
      </c>
      <c r="B22" s="144">
        <v>3038</v>
      </c>
      <c r="C22" s="40">
        <v>10126</v>
      </c>
      <c r="D22" s="40">
        <v>12227</v>
      </c>
      <c r="E22" s="40">
        <v>-282</v>
      </c>
      <c r="F22" s="40">
        <v>255</v>
      </c>
      <c r="G22" s="40">
        <v>1633</v>
      </c>
      <c r="H22" s="40">
        <v>-664</v>
      </c>
      <c r="I22" s="40">
        <v>-2362</v>
      </c>
      <c r="J22" s="40">
        <v>-2288</v>
      </c>
      <c r="K22" s="40">
        <v>-4015</v>
      </c>
      <c r="L22" s="40">
        <v>-3296</v>
      </c>
      <c r="M22" s="40">
        <v>-2519</v>
      </c>
      <c r="N22" s="40">
        <v>-1616</v>
      </c>
      <c r="O22" s="40">
        <v>2745</v>
      </c>
      <c r="P22" s="40">
        <v>101</v>
      </c>
      <c r="Q22" s="40">
        <v>-1375</v>
      </c>
      <c r="R22" s="40">
        <v>-948</v>
      </c>
      <c r="S22" s="40">
        <v>-1186</v>
      </c>
      <c r="T22" s="40">
        <v>-815</v>
      </c>
      <c r="U22" s="40">
        <v>-1259</v>
      </c>
      <c r="V22" s="40">
        <v>-260</v>
      </c>
      <c r="W22" s="40">
        <v>7547</v>
      </c>
      <c r="X22" s="40">
        <v>5744</v>
      </c>
      <c r="Y22" s="40">
        <v>6871</v>
      </c>
      <c r="Z22" s="40">
        <v>-67</v>
      </c>
      <c r="AA22" s="40">
        <v>-15734</v>
      </c>
      <c r="AB22" s="40">
        <v>-16968</v>
      </c>
      <c r="AC22" s="40">
        <v>-14770</v>
      </c>
      <c r="AD22" s="40">
        <v>279</v>
      </c>
      <c r="AE22" s="40">
        <v>6757</v>
      </c>
      <c r="AF22" s="40">
        <v>6521</v>
      </c>
      <c r="AG22" s="40">
        <v>2879</v>
      </c>
      <c r="AH22" s="40">
        <v>1908</v>
      </c>
      <c r="AI22" s="40">
        <v>1276</v>
      </c>
      <c r="AJ22" s="40">
        <v>1049</v>
      </c>
      <c r="AK22" s="40">
        <v>0</v>
      </c>
      <c r="AL22" s="40">
        <v>141</v>
      </c>
      <c r="AM22" s="40">
        <v>3084</v>
      </c>
      <c r="AN22" s="40">
        <v>1228</v>
      </c>
      <c r="AO22" s="40">
        <v>245</v>
      </c>
      <c r="AP22" s="40">
        <v>-76</v>
      </c>
      <c r="AQ22" s="40">
        <v>1455</v>
      </c>
      <c r="AR22" s="40">
        <v>1433</v>
      </c>
      <c r="AS22" s="40">
        <v>1993</v>
      </c>
      <c r="AT22" s="40">
        <v>1306</v>
      </c>
      <c r="AU22" s="40">
        <v>162</v>
      </c>
      <c r="AV22" s="40">
        <v>-6879</v>
      </c>
      <c r="AW22" s="40">
        <v>-4054</v>
      </c>
      <c r="AX22" s="40">
        <v>67</v>
      </c>
    </row>
    <row r="23" spans="1:50">
      <c r="A23" s="48" t="s">
        <v>169</v>
      </c>
      <c r="B23" s="144">
        <v>-13736</v>
      </c>
      <c r="C23" s="40">
        <v>155566</v>
      </c>
      <c r="D23" s="40">
        <v>197404</v>
      </c>
      <c r="E23" s="40">
        <v>71504</v>
      </c>
      <c r="F23" s="40">
        <v>100049</v>
      </c>
      <c r="G23" s="40">
        <v>337791</v>
      </c>
      <c r="H23" s="40">
        <v>308580</v>
      </c>
      <c r="I23" s="40">
        <v>170616</v>
      </c>
      <c r="J23" s="40">
        <v>125879</v>
      </c>
      <c r="K23" s="40">
        <v>334974</v>
      </c>
      <c r="L23" s="40">
        <v>233191</v>
      </c>
      <c r="M23" s="40">
        <v>166369</v>
      </c>
      <c r="N23" s="40">
        <v>114803</v>
      </c>
      <c r="O23" s="40">
        <v>398746</v>
      </c>
      <c r="P23" s="40">
        <v>339184</v>
      </c>
      <c r="Q23" s="40">
        <v>279801</v>
      </c>
      <c r="R23" s="40">
        <v>246379</v>
      </c>
      <c r="S23" s="40">
        <v>213832</v>
      </c>
      <c r="T23" s="40">
        <v>215629</v>
      </c>
      <c r="U23" s="40">
        <v>109151</v>
      </c>
      <c r="V23" s="40">
        <v>39168</v>
      </c>
      <c r="W23" s="40">
        <v>171495</v>
      </c>
      <c r="X23" s="40">
        <v>135559</v>
      </c>
      <c r="Y23" s="40">
        <v>91144</v>
      </c>
      <c r="Z23" s="40">
        <v>41251</v>
      </c>
      <c r="AA23" s="40">
        <v>243479</v>
      </c>
      <c r="AB23" s="40">
        <v>219847</v>
      </c>
      <c r="AC23" s="40">
        <v>90457</v>
      </c>
      <c r="AD23" s="40">
        <v>55360</v>
      </c>
      <c r="AE23" s="40">
        <v>268188</v>
      </c>
      <c r="AF23" s="40">
        <v>144263</v>
      </c>
      <c r="AG23" s="40">
        <v>86358</v>
      </c>
      <c r="AH23" s="40">
        <v>41182</v>
      </c>
      <c r="AI23" s="40">
        <v>188823</v>
      </c>
      <c r="AJ23" s="40">
        <v>132408</v>
      </c>
      <c r="AK23" s="40">
        <v>57321</v>
      </c>
      <c r="AL23" s="40">
        <v>47407</v>
      </c>
      <c r="AM23" s="40">
        <v>177175</v>
      </c>
      <c r="AN23" s="40">
        <v>133007</v>
      </c>
      <c r="AO23" s="40">
        <v>73221</v>
      </c>
      <c r="AP23" s="40">
        <v>23374</v>
      </c>
      <c r="AQ23" s="40">
        <v>318273</v>
      </c>
      <c r="AR23" s="40">
        <v>282628</v>
      </c>
      <c r="AS23" s="40">
        <v>235951</v>
      </c>
      <c r="AT23" s="40">
        <v>57160</v>
      </c>
      <c r="AU23" s="40">
        <v>202541</v>
      </c>
      <c r="AV23" s="40">
        <v>158120</v>
      </c>
      <c r="AW23" s="40">
        <v>72762</v>
      </c>
      <c r="AX23" s="40">
        <v>28191</v>
      </c>
    </row>
    <row r="24" spans="1:50">
      <c r="A24" s="48" t="s">
        <v>36</v>
      </c>
      <c r="B24" s="144">
        <v>28797</v>
      </c>
      <c r="C24" s="40">
        <v>-133013</v>
      </c>
      <c r="D24" s="40">
        <v>-163565</v>
      </c>
      <c r="E24" s="40">
        <v>-78038</v>
      </c>
      <c r="F24" s="40">
        <v>-67043</v>
      </c>
      <c r="G24" s="40">
        <v>462226</v>
      </c>
      <c r="H24" s="40">
        <v>387748</v>
      </c>
      <c r="I24" s="40">
        <v>119990</v>
      </c>
      <c r="J24" s="40">
        <v>85533</v>
      </c>
      <c r="K24" s="40">
        <v>-26502</v>
      </c>
      <c r="L24" s="40">
        <v>-66725</v>
      </c>
      <c r="M24" s="40">
        <v>-15244</v>
      </c>
      <c r="N24" s="40">
        <v>-77766</v>
      </c>
      <c r="O24" s="40">
        <v>-36987</v>
      </c>
      <c r="P24" s="40">
        <v>46331</v>
      </c>
      <c r="Q24" s="40">
        <v>-19217</v>
      </c>
      <c r="R24" s="40">
        <v>9176</v>
      </c>
      <c r="S24" s="40">
        <v>130048</v>
      </c>
      <c r="T24" s="40">
        <v>64767</v>
      </c>
      <c r="U24" s="40">
        <v>49396</v>
      </c>
      <c r="V24" s="40">
        <v>103269</v>
      </c>
      <c r="W24" s="40">
        <v>345018</v>
      </c>
      <c r="X24" s="40">
        <v>236256</v>
      </c>
      <c r="Y24" s="40">
        <v>166972</v>
      </c>
      <c r="Z24" s="40">
        <v>84101</v>
      </c>
      <c r="AA24" s="40">
        <v>143322</v>
      </c>
      <c r="AB24" s="40">
        <v>15</v>
      </c>
      <c r="AC24" s="40">
        <v>15358</v>
      </c>
      <c r="AD24" s="40">
        <v>1210</v>
      </c>
      <c r="AE24" s="40">
        <v>22021</v>
      </c>
      <c r="AF24" s="40">
        <v>2417</v>
      </c>
      <c r="AG24" s="40">
        <v>25121</v>
      </c>
      <c r="AH24" s="40">
        <v>-1547</v>
      </c>
      <c r="AI24" s="40">
        <v>-104827</v>
      </c>
      <c r="AJ24" s="40">
        <v>-56122</v>
      </c>
      <c r="AK24" s="40">
        <v>10912</v>
      </c>
      <c r="AL24" s="40">
        <v>-45464</v>
      </c>
      <c r="AM24" s="40">
        <v>234834</v>
      </c>
      <c r="AN24" s="40">
        <v>229716</v>
      </c>
      <c r="AO24" s="40">
        <v>165461</v>
      </c>
      <c r="AP24" s="40">
        <v>102540</v>
      </c>
      <c r="AQ24" s="40">
        <v>144307</v>
      </c>
      <c r="AR24" s="40">
        <v>27373</v>
      </c>
      <c r="AS24" s="40">
        <v>133805</v>
      </c>
      <c r="AT24" s="40">
        <v>33096</v>
      </c>
      <c r="AU24" s="40">
        <v>89921</v>
      </c>
      <c r="AV24" s="40">
        <v>57055</v>
      </c>
      <c r="AW24" s="40">
        <v>81139</v>
      </c>
      <c r="AX24" s="40">
        <v>25101</v>
      </c>
    </row>
    <row r="25" spans="1:50">
      <c r="A25" s="48" t="s">
        <v>229</v>
      </c>
      <c r="B25" s="144">
        <v>20264</v>
      </c>
      <c r="C25" s="40">
        <v>52196</v>
      </c>
      <c r="D25" s="40">
        <v>45906</v>
      </c>
      <c r="E25" s="40">
        <v>33854</v>
      </c>
      <c r="F25" s="40">
        <v>17563</v>
      </c>
      <c r="G25" s="40">
        <v>39043</v>
      </c>
      <c r="H25" s="40">
        <v>26113</v>
      </c>
      <c r="I25" s="40">
        <v>20449</v>
      </c>
      <c r="J25" s="40">
        <v>11639</v>
      </c>
      <c r="K25" s="40">
        <v>34758</v>
      </c>
      <c r="L25" s="40">
        <v>27311</v>
      </c>
      <c r="M25" s="40">
        <v>19154</v>
      </c>
      <c r="N25" s="40">
        <v>9883</v>
      </c>
      <c r="O25" s="40">
        <v>34392</v>
      </c>
      <c r="P25" s="40">
        <v>25547</v>
      </c>
      <c r="Q25" s="40">
        <v>18009</v>
      </c>
      <c r="R25" s="40">
        <v>9215</v>
      </c>
      <c r="S25" s="40">
        <v>13004</v>
      </c>
      <c r="T25" s="40">
        <v>9168</v>
      </c>
      <c r="U25" s="40">
        <v>11581</v>
      </c>
      <c r="V25" s="40">
        <v>5146</v>
      </c>
      <c r="W25" s="40">
        <v>13798</v>
      </c>
      <c r="X25" s="40">
        <v>8794</v>
      </c>
      <c r="Y25" s="40">
        <v>6733</v>
      </c>
      <c r="Z25" s="40">
        <v>2849</v>
      </c>
      <c r="AA25" s="40">
        <v>10915</v>
      </c>
      <c r="AB25" s="40">
        <v>8822</v>
      </c>
      <c r="AC25" s="40">
        <v>4921</v>
      </c>
      <c r="AD25" s="40">
        <v>4350</v>
      </c>
      <c r="AE25" s="40">
        <v>71413</v>
      </c>
      <c r="AF25" s="40">
        <v>7650</v>
      </c>
      <c r="AG25" s="40">
        <v>6321</v>
      </c>
      <c r="AH25" s="40">
        <v>2149</v>
      </c>
      <c r="AI25" s="40">
        <v>10964</v>
      </c>
      <c r="AJ25" s="40">
        <v>10264</v>
      </c>
      <c r="AK25" s="40">
        <v>5601</v>
      </c>
      <c r="AL25" s="40">
        <v>2992</v>
      </c>
      <c r="AM25" s="40">
        <v>-525</v>
      </c>
      <c r="AN25" s="40">
        <v>6089</v>
      </c>
      <c r="AO25" s="40">
        <v>3324</v>
      </c>
      <c r="AP25" s="40">
        <v>-37</v>
      </c>
      <c r="AQ25" s="40">
        <v>12796</v>
      </c>
      <c r="AR25" s="40">
        <v>8310</v>
      </c>
      <c r="AS25" s="40">
        <v>5342</v>
      </c>
      <c r="AT25" s="40">
        <v>662</v>
      </c>
      <c r="AU25" s="40">
        <v>14162</v>
      </c>
      <c r="AV25" s="40">
        <v>8943</v>
      </c>
      <c r="AW25" s="40">
        <v>-965</v>
      </c>
      <c r="AX25" s="40">
        <v>2440</v>
      </c>
    </row>
    <row r="26" spans="1:50">
      <c r="A26" s="48" t="s">
        <v>230</v>
      </c>
      <c r="B26" s="144">
        <v>-21584</v>
      </c>
      <c r="C26" s="40">
        <v>-295606</v>
      </c>
      <c r="D26" s="40">
        <v>-334284</v>
      </c>
      <c r="E26" s="40">
        <v>-14947</v>
      </c>
      <c r="F26" s="40">
        <v>2641</v>
      </c>
      <c r="G26" s="40">
        <v>-53957</v>
      </c>
      <c r="H26" s="40">
        <v>-51808</v>
      </c>
      <c r="I26" s="40">
        <v>-12897</v>
      </c>
      <c r="J26" s="40">
        <v>-70835</v>
      </c>
      <c r="K26" s="40">
        <v>310342</v>
      </c>
      <c r="L26" s="40">
        <v>40074</v>
      </c>
      <c r="M26" s="40">
        <v>156875</v>
      </c>
      <c r="N26" s="40">
        <v>-596</v>
      </c>
      <c r="O26" s="40">
        <v>177868</v>
      </c>
      <c r="P26" s="40">
        <v>148685</v>
      </c>
      <c r="Q26" s="40">
        <v>48345</v>
      </c>
      <c r="R26" s="40">
        <v>-4564</v>
      </c>
      <c r="S26" s="40">
        <v>458373</v>
      </c>
      <c r="T26" s="40">
        <v>387000</v>
      </c>
      <c r="U26" s="40">
        <v>180069</v>
      </c>
      <c r="V26" s="40">
        <v>52640</v>
      </c>
      <c r="W26" s="40">
        <v>281678</v>
      </c>
      <c r="X26" s="40">
        <v>211552</v>
      </c>
      <c r="Y26" s="40">
        <v>174447</v>
      </c>
      <c r="Z26" s="40">
        <v>32996</v>
      </c>
      <c r="AA26" s="40">
        <v>94664</v>
      </c>
      <c r="AB26" s="40">
        <v>52963</v>
      </c>
      <c r="AC26" s="40">
        <v>-23310</v>
      </c>
      <c r="AD26" s="40">
        <v>-22578</v>
      </c>
      <c r="AE26" s="40">
        <v>65189</v>
      </c>
      <c r="AF26" s="40">
        <v>63160</v>
      </c>
      <c r="AG26" s="40">
        <v>50251</v>
      </c>
      <c r="AH26" s="40">
        <v>49866</v>
      </c>
      <c r="AI26" s="40">
        <v>130840</v>
      </c>
      <c r="AJ26" s="40">
        <v>92068</v>
      </c>
      <c r="AK26" s="40">
        <v>44097</v>
      </c>
      <c r="AL26" s="40">
        <v>44038</v>
      </c>
      <c r="AM26" s="40">
        <v>161685</v>
      </c>
      <c r="AN26" s="40">
        <v>32443</v>
      </c>
      <c r="AO26" s="40">
        <v>21512</v>
      </c>
      <c r="AP26" s="40">
        <v>-3012</v>
      </c>
      <c r="AQ26" s="40">
        <v>-47264</v>
      </c>
      <c r="AR26" s="40">
        <v>-44233</v>
      </c>
      <c r="AS26" s="40">
        <v>-19744</v>
      </c>
      <c r="AT26" s="40">
        <v>-11546</v>
      </c>
      <c r="AU26" s="40">
        <v>5568</v>
      </c>
      <c r="AV26" s="40">
        <v>14319</v>
      </c>
      <c r="AW26" s="40">
        <v>26174</v>
      </c>
      <c r="AX26" s="40">
        <v>-5989</v>
      </c>
    </row>
    <row r="27" spans="1:50">
      <c r="A27" s="48" t="s">
        <v>170</v>
      </c>
      <c r="B27" s="144">
        <v>59957</v>
      </c>
      <c r="C27" s="40">
        <v>206642</v>
      </c>
      <c r="D27" s="40">
        <v>175467</v>
      </c>
      <c r="E27" s="40">
        <v>134480</v>
      </c>
      <c r="F27" s="40">
        <v>72480</v>
      </c>
      <c r="G27" s="40">
        <v>269013</v>
      </c>
      <c r="H27" s="40">
        <v>219163</v>
      </c>
      <c r="I27" s="40">
        <v>160786</v>
      </c>
      <c r="J27" s="40">
        <v>91719</v>
      </c>
      <c r="K27" s="40">
        <v>253883</v>
      </c>
      <c r="L27" s="40">
        <v>245720</v>
      </c>
      <c r="M27" s="40">
        <v>177345</v>
      </c>
      <c r="N27" s="40">
        <v>88987</v>
      </c>
      <c r="O27" s="40">
        <v>249377</v>
      </c>
      <c r="P27" s="40">
        <v>212780</v>
      </c>
      <c r="Q27" s="40">
        <v>138504</v>
      </c>
      <c r="R27" s="40">
        <v>65311</v>
      </c>
      <c r="S27" s="40">
        <v>137666</v>
      </c>
      <c r="T27" s="40">
        <v>113012</v>
      </c>
      <c r="U27" s="40">
        <v>92617</v>
      </c>
      <c r="V27" s="40">
        <v>47276</v>
      </c>
      <c r="W27" s="40">
        <v>120587</v>
      </c>
      <c r="X27" s="40">
        <v>103507</v>
      </c>
      <c r="Y27" s="40">
        <v>81105</v>
      </c>
      <c r="Z27" s="40">
        <v>42542</v>
      </c>
      <c r="AA27" s="40">
        <v>106348</v>
      </c>
      <c r="AB27" s="40">
        <v>98063</v>
      </c>
      <c r="AC27" s="40">
        <v>36916</v>
      </c>
      <c r="AD27" s="40">
        <v>2013</v>
      </c>
      <c r="AE27" s="40">
        <v>10662</v>
      </c>
      <c r="AF27" s="40">
        <v>5279</v>
      </c>
      <c r="AG27" s="40">
        <v>5527</v>
      </c>
      <c r="AH27" s="40">
        <v>5925</v>
      </c>
      <c r="AI27" s="40">
        <v>2536</v>
      </c>
      <c r="AJ27" s="40">
        <v>2926</v>
      </c>
      <c r="AK27" s="40">
        <v>2780</v>
      </c>
      <c r="AL27" s="40">
        <v>1373</v>
      </c>
      <c r="AM27" s="40">
        <v>9265</v>
      </c>
      <c r="AN27" s="40">
        <v>2888</v>
      </c>
      <c r="AO27" s="40">
        <v>2215</v>
      </c>
      <c r="AP27" s="40">
        <v>1183</v>
      </c>
      <c r="AQ27" s="40">
        <v>3758</v>
      </c>
      <c r="AR27" s="40">
        <v>2715</v>
      </c>
      <c r="AS27" s="40">
        <v>2281</v>
      </c>
      <c r="AT27" s="40">
        <v>983</v>
      </c>
      <c r="AU27" s="40">
        <v>-14707</v>
      </c>
      <c r="AV27" s="40">
        <v>4938</v>
      </c>
      <c r="AW27" s="40">
        <v>3739</v>
      </c>
      <c r="AX27" s="40">
        <v>1793</v>
      </c>
    </row>
    <row r="28" spans="1:50">
      <c r="A28" s="48" t="s">
        <v>388</v>
      </c>
      <c r="B28" s="144">
        <v>52195</v>
      </c>
      <c r="C28" s="40">
        <v>236151</v>
      </c>
      <c r="D28" s="40">
        <v>163110</v>
      </c>
      <c r="E28" s="40">
        <v>130361</v>
      </c>
      <c r="F28" s="40">
        <v>67790</v>
      </c>
      <c r="G28" s="40">
        <v>156070</v>
      </c>
      <c r="H28" s="40">
        <v>109445</v>
      </c>
      <c r="I28" s="40">
        <v>82075</v>
      </c>
      <c r="J28" s="40">
        <v>40383</v>
      </c>
      <c r="K28" s="40">
        <v>806186</v>
      </c>
      <c r="L28" s="40">
        <v>363631</v>
      </c>
      <c r="M28" s="40">
        <v>340777</v>
      </c>
      <c r="N28" s="40">
        <v>31185</v>
      </c>
      <c r="O28" s="40">
        <v>337544</v>
      </c>
      <c r="P28" s="40">
        <v>318701</v>
      </c>
      <c r="Q28" s="40">
        <v>41384</v>
      </c>
      <c r="R28" s="40">
        <v>19380</v>
      </c>
      <c r="S28" s="40">
        <v>267355</v>
      </c>
      <c r="T28" s="40">
        <v>251070</v>
      </c>
      <c r="U28" s="40">
        <v>18034</v>
      </c>
      <c r="V28" s="40">
        <v>0</v>
      </c>
      <c r="W28" s="40">
        <v>216292</v>
      </c>
      <c r="X28" s="40">
        <v>201895</v>
      </c>
      <c r="Y28" s="40">
        <v>201895</v>
      </c>
      <c r="Z28" s="40">
        <v>0</v>
      </c>
      <c r="AA28" s="40">
        <v>42794</v>
      </c>
      <c r="AB28" s="40">
        <v>42794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</row>
    <row r="29" spans="1:50">
      <c r="A29" s="48" t="s">
        <v>171</v>
      </c>
      <c r="B29" s="144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 t="s">
        <v>19</v>
      </c>
      <c r="M29" s="40" t="s">
        <v>19</v>
      </c>
      <c r="N29" s="40" t="s">
        <v>19</v>
      </c>
      <c r="O29" s="40">
        <v>0</v>
      </c>
      <c r="P29" s="40">
        <v>0</v>
      </c>
      <c r="Q29" s="40">
        <v>0</v>
      </c>
      <c r="R29" s="40">
        <v>0</v>
      </c>
      <c r="S29" s="40" t="s">
        <v>19</v>
      </c>
      <c r="T29" s="40" t="s">
        <v>19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 t="s">
        <v>19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-2027</v>
      </c>
      <c r="AR29" s="40">
        <v>0</v>
      </c>
      <c r="AS29" s="40">
        <v>0</v>
      </c>
      <c r="AT29" s="40">
        <v>0</v>
      </c>
      <c r="AU29" s="40">
        <v>-79717</v>
      </c>
      <c r="AV29" s="40">
        <v>-79717</v>
      </c>
      <c r="AW29" s="40">
        <v>-79717</v>
      </c>
      <c r="AX29" s="40">
        <v>0</v>
      </c>
    </row>
    <row r="30" spans="1:50" ht="27">
      <c r="A30" s="112" t="s">
        <v>335</v>
      </c>
      <c r="B30" s="144">
        <v>132</v>
      </c>
      <c r="C30" s="40">
        <v>87</v>
      </c>
      <c r="D30" s="40">
        <v>-58</v>
      </c>
      <c r="E30" s="40">
        <v>24</v>
      </c>
      <c r="F30" s="40">
        <v>17</v>
      </c>
      <c r="G30" s="40">
        <v>-158</v>
      </c>
      <c r="H30" s="40">
        <v>-35</v>
      </c>
      <c r="I30" s="40">
        <v>-14</v>
      </c>
      <c r="J30" s="40">
        <v>-14.5</v>
      </c>
      <c r="K30" s="40">
        <v>14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</row>
    <row r="31" spans="1:50">
      <c r="A31" s="8"/>
      <c r="B31" s="144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</row>
    <row r="32" spans="1:50">
      <c r="A32" s="96" t="s">
        <v>172</v>
      </c>
      <c r="B32" s="150">
        <f t="shared" ref="B32" si="9">SUM(B33:B45)</f>
        <v>-154481</v>
      </c>
      <c r="C32" s="93">
        <f t="shared" ref="C32:F32" si="10">SUM(C33:C45)</f>
        <v>163218</v>
      </c>
      <c r="D32" s="93">
        <f t="shared" si="10"/>
        <v>-779221</v>
      </c>
      <c r="E32" s="93">
        <f t="shared" ref="E32" si="11">SUM(E33:E45)</f>
        <v>-579670</v>
      </c>
      <c r="F32" s="93">
        <f t="shared" si="10"/>
        <v>-60089</v>
      </c>
      <c r="G32" s="93">
        <f>SUM(G33:G45)</f>
        <v>-962938</v>
      </c>
      <c r="H32" s="93">
        <v>-1549732</v>
      </c>
      <c r="I32" s="93">
        <f t="shared" ref="I32:J32" si="12">SUM(I33:I45)</f>
        <v>-920074</v>
      </c>
      <c r="J32" s="93">
        <f t="shared" si="12"/>
        <v>-278957</v>
      </c>
      <c r="K32" s="93">
        <f t="shared" ref="K32:L32" si="13">SUM(K33:K45)</f>
        <v>-1312947</v>
      </c>
      <c r="L32" s="93">
        <f t="shared" si="13"/>
        <v>-1657632</v>
      </c>
      <c r="M32" s="93">
        <v>-1282677</v>
      </c>
      <c r="N32" s="93">
        <v>10716</v>
      </c>
      <c r="O32" s="93">
        <v>-1122244</v>
      </c>
      <c r="P32" s="93">
        <v>-1599788</v>
      </c>
      <c r="Q32" s="93">
        <v>-1246169</v>
      </c>
      <c r="R32" s="93">
        <v>-393082</v>
      </c>
      <c r="S32" s="93">
        <v>-624711</v>
      </c>
      <c r="T32" s="93">
        <v>-1016279</v>
      </c>
      <c r="U32" s="93">
        <v>-700975</v>
      </c>
      <c r="V32" s="93">
        <v>-133073</v>
      </c>
      <c r="W32" s="93">
        <v>-889562</v>
      </c>
      <c r="X32" s="93">
        <v>-1099871</v>
      </c>
      <c r="Y32" s="93">
        <v>-784598</v>
      </c>
      <c r="Z32" s="93">
        <v>-262039</v>
      </c>
      <c r="AA32" s="93">
        <v>-397202</v>
      </c>
      <c r="AB32" s="93">
        <v>-871664</v>
      </c>
      <c r="AC32" s="93">
        <v>-514070</v>
      </c>
      <c r="AD32" s="93">
        <v>-199755</v>
      </c>
      <c r="AE32" s="93">
        <v>118753</v>
      </c>
      <c r="AF32" s="93">
        <v>-434427</v>
      </c>
      <c r="AG32" s="93">
        <v>-442346</v>
      </c>
      <c r="AH32" s="93">
        <v>-163720</v>
      </c>
      <c r="AI32" s="93">
        <v>116879</v>
      </c>
      <c r="AJ32" s="93">
        <v>-473649</v>
      </c>
      <c r="AK32" s="93">
        <v>-326931</v>
      </c>
      <c r="AL32" s="93">
        <v>-187293</v>
      </c>
      <c r="AM32" s="93">
        <v>-138954</v>
      </c>
      <c r="AN32" s="93">
        <v>-553362</v>
      </c>
      <c r="AO32" s="93">
        <v>-428214</v>
      </c>
      <c r="AP32" s="93">
        <v>-250983</v>
      </c>
      <c r="AQ32" s="93">
        <v>-188674</v>
      </c>
      <c r="AR32" s="93">
        <v>-402160</v>
      </c>
      <c r="AS32" s="93">
        <v>-409620</v>
      </c>
      <c r="AT32" s="93">
        <v>-161696</v>
      </c>
      <c r="AU32" s="93">
        <v>-38108</v>
      </c>
      <c r="AV32" s="93">
        <v>-414016</v>
      </c>
      <c r="AW32" s="93">
        <v>-264270</v>
      </c>
      <c r="AX32" s="93">
        <v>-87624</v>
      </c>
    </row>
    <row r="33" spans="1:50">
      <c r="A33" s="48" t="s">
        <v>173</v>
      </c>
      <c r="B33" s="144">
        <v>-156906</v>
      </c>
      <c r="C33" s="40">
        <v>113131</v>
      </c>
      <c r="D33" s="40">
        <v>59714</v>
      </c>
      <c r="E33" s="40">
        <v>37332</v>
      </c>
      <c r="F33" s="40">
        <v>-71684</v>
      </c>
      <c r="G33" s="40">
        <v>174413</v>
      </c>
      <c r="H33" s="40">
        <v>-142686</v>
      </c>
      <c r="I33" s="40">
        <v>106327</v>
      </c>
      <c r="J33" s="40">
        <v>74366</v>
      </c>
      <c r="K33" s="40">
        <v>-411593</v>
      </c>
      <c r="L33" s="40">
        <v>-186368</v>
      </c>
      <c r="M33" s="40">
        <v>-102215</v>
      </c>
      <c r="N33" s="40">
        <v>-58009</v>
      </c>
      <c r="O33" s="40">
        <v>-100124</v>
      </c>
      <c r="P33" s="40">
        <v>-185141</v>
      </c>
      <c r="Q33" s="40">
        <v>-247902</v>
      </c>
      <c r="R33" s="40">
        <v>-212522</v>
      </c>
      <c r="S33" s="40">
        <v>-151597</v>
      </c>
      <c r="T33" s="40">
        <v>-256398</v>
      </c>
      <c r="U33" s="40">
        <v>-404447</v>
      </c>
      <c r="V33" s="40">
        <v>-57225</v>
      </c>
      <c r="W33" s="40">
        <v>-40178</v>
      </c>
      <c r="X33" s="40">
        <v>-156522</v>
      </c>
      <c r="Y33" s="40">
        <v>-141884</v>
      </c>
      <c r="Z33" s="40">
        <v>-106997</v>
      </c>
      <c r="AA33" s="40">
        <v>26347</v>
      </c>
      <c r="AB33" s="40">
        <v>-201595</v>
      </c>
      <c r="AC33" s="40">
        <v>-71914</v>
      </c>
      <c r="AD33" s="40">
        <v>-13054</v>
      </c>
      <c r="AE33" s="40">
        <v>26468</v>
      </c>
      <c r="AF33" s="40">
        <v>-104890</v>
      </c>
      <c r="AG33" s="40">
        <v>-59312</v>
      </c>
      <c r="AH33" s="40">
        <v>-30726</v>
      </c>
      <c r="AI33" s="40">
        <v>-9547</v>
      </c>
      <c r="AJ33" s="40">
        <v>-161206</v>
      </c>
      <c r="AK33" s="40">
        <v>-44016</v>
      </c>
      <c r="AL33" s="40">
        <v>-130671</v>
      </c>
      <c r="AM33" s="40">
        <v>-23927</v>
      </c>
      <c r="AN33" s="40">
        <v>-146252</v>
      </c>
      <c r="AO33" s="40">
        <v>-42274</v>
      </c>
      <c r="AP33" s="40">
        <v>-69556</v>
      </c>
      <c r="AQ33" s="40">
        <v>37820</v>
      </c>
      <c r="AR33" s="40">
        <v>-70902</v>
      </c>
      <c r="AS33" s="40">
        <v>-59507</v>
      </c>
      <c r="AT33" s="40">
        <v>21792</v>
      </c>
      <c r="AU33" s="40">
        <v>-72927</v>
      </c>
      <c r="AV33" s="40">
        <v>-109093</v>
      </c>
      <c r="AW33" s="40">
        <v>-45242</v>
      </c>
      <c r="AX33" s="40">
        <v>-74071</v>
      </c>
    </row>
    <row r="34" spans="1:50">
      <c r="A34" s="48" t="s">
        <v>20</v>
      </c>
      <c r="B34" s="144">
        <v>-202798</v>
      </c>
      <c r="C34" s="40">
        <v>-84943</v>
      </c>
      <c r="D34" s="40">
        <v>-879039</v>
      </c>
      <c r="E34" s="40">
        <v>-903596</v>
      </c>
      <c r="F34" s="40">
        <v>-313258</v>
      </c>
      <c r="G34" s="40">
        <v>-88213</v>
      </c>
      <c r="H34" s="40">
        <v>-773532</v>
      </c>
      <c r="I34" s="40">
        <v>-808848</v>
      </c>
      <c r="J34" s="40">
        <v>-337567</v>
      </c>
      <c r="K34" s="40">
        <v>68182</v>
      </c>
      <c r="L34" s="40">
        <v>-859378</v>
      </c>
      <c r="M34" s="40">
        <v>-910331</v>
      </c>
      <c r="N34" s="40">
        <v>-302594</v>
      </c>
      <c r="O34" s="40">
        <v>-52325</v>
      </c>
      <c r="P34" s="40">
        <v>-623676</v>
      </c>
      <c r="Q34" s="40">
        <v>-935532</v>
      </c>
      <c r="R34" s="40">
        <v>-221741</v>
      </c>
      <c r="S34" s="40">
        <v>-306068</v>
      </c>
      <c r="T34" s="40">
        <v>-645283</v>
      </c>
      <c r="U34" s="40">
        <v>-715860</v>
      </c>
      <c r="V34" s="40">
        <v>-297961</v>
      </c>
      <c r="W34" s="40">
        <v>-101404</v>
      </c>
      <c r="X34" s="40">
        <v>-363494</v>
      </c>
      <c r="Y34" s="40">
        <v>-432218</v>
      </c>
      <c r="Z34" s="40">
        <v>-206286</v>
      </c>
      <c r="AA34" s="40">
        <v>-95738</v>
      </c>
      <c r="AB34" s="40">
        <v>-410915</v>
      </c>
      <c r="AC34" s="40">
        <v>-523197</v>
      </c>
      <c r="AD34" s="40">
        <v>-250626</v>
      </c>
      <c r="AE34" s="40">
        <v>56957</v>
      </c>
      <c r="AF34" s="40">
        <v>-458683</v>
      </c>
      <c r="AG34" s="40">
        <v>-578500</v>
      </c>
      <c r="AH34" s="40">
        <v>-255446</v>
      </c>
      <c r="AI34" s="40">
        <v>-60371</v>
      </c>
      <c r="AJ34" s="40">
        <v>-449937</v>
      </c>
      <c r="AK34" s="40">
        <v>-514517</v>
      </c>
      <c r="AL34" s="40">
        <v>-215604</v>
      </c>
      <c r="AM34" s="40">
        <v>55935</v>
      </c>
      <c r="AN34" s="40">
        <v>-305367</v>
      </c>
      <c r="AO34" s="40">
        <v>-360035</v>
      </c>
      <c r="AP34" s="40">
        <v>-143028</v>
      </c>
      <c r="AQ34" s="40">
        <v>-82737</v>
      </c>
      <c r="AR34" s="40">
        <v>-308616</v>
      </c>
      <c r="AS34" s="40">
        <v>-361258</v>
      </c>
      <c r="AT34" s="40">
        <v>-219909</v>
      </c>
      <c r="AU34" s="40">
        <v>44780</v>
      </c>
      <c r="AV34" s="40">
        <v>-237220</v>
      </c>
      <c r="AW34" s="40">
        <v>-289261</v>
      </c>
      <c r="AX34" s="40">
        <v>-96988</v>
      </c>
    </row>
    <row r="35" spans="1:50">
      <c r="A35" s="48" t="s">
        <v>21</v>
      </c>
      <c r="B35" s="144">
        <v>-78738</v>
      </c>
      <c r="C35" s="40">
        <v>-58194</v>
      </c>
      <c r="D35" s="40">
        <v>-124997</v>
      </c>
      <c r="E35" s="40">
        <v>-97479</v>
      </c>
      <c r="F35" s="40">
        <v>-54950</v>
      </c>
      <c r="G35" s="40">
        <v>-338859</v>
      </c>
      <c r="H35" s="40">
        <v>-215775</v>
      </c>
      <c r="I35" s="40">
        <v>4805</v>
      </c>
      <c r="J35" s="40">
        <v>5787</v>
      </c>
      <c r="K35" s="40">
        <v>-163001</v>
      </c>
      <c r="L35" s="40">
        <v>-32310</v>
      </c>
      <c r="M35" s="40">
        <v>17507</v>
      </c>
      <c r="N35" s="40">
        <v>-11855</v>
      </c>
      <c r="O35" s="40">
        <v>-226678</v>
      </c>
      <c r="P35" s="40">
        <v>-218814</v>
      </c>
      <c r="Q35" s="40">
        <v>-152297</v>
      </c>
      <c r="R35" s="40">
        <v>-69971</v>
      </c>
      <c r="S35" s="40">
        <v>-123371</v>
      </c>
      <c r="T35" s="40">
        <v>-67647</v>
      </c>
      <c r="U35" s="40">
        <v>-6934</v>
      </c>
      <c r="V35" s="40">
        <v>-19359</v>
      </c>
      <c r="W35" s="40">
        <v>20267</v>
      </c>
      <c r="X35" s="40">
        <v>30459</v>
      </c>
      <c r="Y35" s="40">
        <v>37073</v>
      </c>
      <c r="Z35" s="40">
        <v>15846</v>
      </c>
      <c r="AA35" s="40">
        <v>37324</v>
      </c>
      <c r="AB35" s="40">
        <v>24998</v>
      </c>
      <c r="AC35" s="40">
        <v>-17928</v>
      </c>
      <c r="AD35" s="40">
        <v>-26371</v>
      </c>
      <c r="AE35" s="40">
        <v>112075</v>
      </c>
      <c r="AF35" s="40">
        <v>95001</v>
      </c>
      <c r="AG35" s="40">
        <v>52709</v>
      </c>
      <c r="AH35" s="40">
        <v>2603</v>
      </c>
      <c r="AI35" s="40">
        <v>69888</v>
      </c>
      <c r="AJ35" s="40">
        <v>25153</v>
      </c>
      <c r="AK35" s="40">
        <v>-5613</v>
      </c>
      <c r="AL35" s="40">
        <v>-2972</v>
      </c>
      <c r="AM35" s="40">
        <v>-20567</v>
      </c>
      <c r="AN35" s="40">
        <v>-8466</v>
      </c>
      <c r="AO35" s="40">
        <v>-15667</v>
      </c>
      <c r="AP35" s="40">
        <v>-18145</v>
      </c>
      <c r="AQ35" s="40">
        <v>-30245</v>
      </c>
      <c r="AR35" s="40">
        <v>-33358</v>
      </c>
      <c r="AS35" s="40">
        <v>-50681</v>
      </c>
      <c r="AT35" s="40">
        <v>-29597</v>
      </c>
      <c r="AU35" s="40">
        <v>-38226</v>
      </c>
      <c r="AV35" s="40">
        <v>-51327</v>
      </c>
      <c r="AW35" s="40">
        <v>-30015</v>
      </c>
      <c r="AX35" s="40">
        <v>-8021</v>
      </c>
    </row>
    <row r="36" spans="1:50">
      <c r="A36" s="48" t="s">
        <v>36</v>
      </c>
      <c r="B36" s="144">
        <v>95134</v>
      </c>
      <c r="C36" s="40">
        <v>193554</v>
      </c>
      <c r="D36" s="40">
        <v>152041</v>
      </c>
      <c r="E36" s="40">
        <v>160150</v>
      </c>
      <c r="F36" s="40">
        <v>73768</v>
      </c>
      <c r="G36" s="40">
        <v>-293609</v>
      </c>
      <c r="H36" s="40">
        <v>-202945</v>
      </c>
      <c r="I36" s="40">
        <v>-123720</v>
      </c>
      <c r="J36" s="40">
        <v>-7073</v>
      </c>
      <c r="K36" s="40">
        <v>-71415</v>
      </c>
      <c r="L36" s="40">
        <v>-57338</v>
      </c>
      <c r="M36" s="40">
        <v>-38364</v>
      </c>
      <c r="N36" s="40">
        <v>346</v>
      </c>
      <c r="O36" s="40">
        <v>-31179</v>
      </c>
      <c r="P36" s="40">
        <v>-24956</v>
      </c>
      <c r="Q36" s="40">
        <v>-28022</v>
      </c>
      <c r="R36" s="40">
        <v>-18792</v>
      </c>
      <c r="S36" s="40">
        <v>-16602</v>
      </c>
      <c r="T36" s="40">
        <v>-74007</v>
      </c>
      <c r="U36" s="40">
        <v>-21353</v>
      </c>
      <c r="V36" s="40">
        <v>-6390</v>
      </c>
      <c r="W36" s="40">
        <v>-396656</v>
      </c>
      <c r="X36" s="40">
        <v>-251802</v>
      </c>
      <c r="Y36" s="40">
        <v>-165029</v>
      </c>
      <c r="Z36" s="40">
        <v>-73482</v>
      </c>
      <c r="AA36" s="40">
        <v>-123495</v>
      </c>
      <c r="AB36" s="40">
        <v>-34809</v>
      </c>
      <c r="AC36" s="40">
        <v>13027</v>
      </c>
      <c r="AD36" s="40">
        <v>11380</v>
      </c>
      <c r="AE36" s="40">
        <v>2323</v>
      </c>
      <c r="AF36" s="40">
        <v>13429</v>
      </c>
      <c r="AG36" s="40">
        <v>19332</v>
      </c>
      <c r="AH36" s="40">
        <v>12981</v>
      </c>
      <c r="AI36" s="40">
        <v>203359</v>
      </c>
      <c r="AJ36" s="40">
        <v>143269</v>
      </c>
      <c r="AK36" s="40">
        <v>129411</v>
      </c>
      <c r="AL36" s="40">
        <v>71244</v>
      </c>
      <c r="AM36" s="40">
        <v>-66616</v>
      </c>
      <c r="AN36" s="40">
        <v>-91377</v>
      </c>
      <c r="AO36" s="40">
        <v>-128981</v>
      </c>
      <c r="AP36" s="40">
        <v>-92618</v>
      </c>
      <c r="AQ36" s="40">
        <v>-82586</v>
      </c>
      <c r="AR36" s="40">
        <v>0</v>
      </c>
      <c r="AS36" s="40">
        <v>0</v>
      </c>
      <c r="AT36" s="40">
        <v>0</v>
      </c>
      <c r="AU36" s="40">
        <v>42642</v>
      </c>
      <c r="AV36" s="40">
        <v>0</v>
      </c>
      <c r="AW36" s="40">
        <v>0</v>
      </c>
      <c r="AX36" s="40">
        <v>0</v>
      </c>
    </row>
    <row r="37" spans="1:50">
      <c r="A37" s="48" t="s">
        <v>18</v>
      </c>
      <c r="B37" s="144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 t="s">
        <v>19</v>
      </c>
      <c r="M37" s="40" t="s">
        <v>19</v>
      </c>
      <c r="N37" s="40" t="s">
        <v>19</v>
      </c>
      <c r="O37" s="40">
        <v>0</v>
      </c>
      <c r="P37" s="40">
        <v>0</v>
      </c>
      <c r="Q37" s="40">
        <v>0</v>
      </c>
      <c r="R37" s="40">
        <v>0</v>
      </c>
      <c r="S37" s="40" t="s">
        <v>19</v>
      </c>
      <c r="T37" s="40" t="s">
        <v>19</v>
      </c>
      <c r="U37" s="40">
        <v>0</v>
      </c>
      <c r="V37" s="40">
        <v>0</v>
      </c>
      <c r="W37" s="40">
        <v>0</v>
      </c>
      <c r="X37" s="40" t="s">
        <v>19</v>
      </c>
      <c r="Y37" s="40" t="s">
        <v>19</v>
      </c>
      <c r="Z37" s="40" t="s">
        <v>19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36</v>
      </c>
      <c r="AK37" s="40">
        <v>0</v>
      </c>
      <c r="AL37" s="40">
        <v>0</v>
      </c>
      <c r="AM37" s="40">
        <v>-21</v>
      </c>
      <c r="AN37" s="40">
        <v>-58</v>
      </c>
      <c r="AO37" s="40">
        <v>-56</v>
      </c>
      <c r="AP37" s="40">
        <v>0</v>
      </c>
      <c r="AQ37" s="40">
        <v>963</v>
      </c>
      <c r="AR37" s="40">
        <v>963</v>
      </c>
      <c r="AS37" s="40">
        <v>920</v>
      </c>
      <c r="AT37" s="40">
        <v>941</v>
      </c>
      <c r="AU37" s="40">
        <v>118</v>
      </c>
      <c r="AV37" s="40">
        <v>-1128</v>
      </c>
      <c r="AW37" s="40">
        <v>-434</v>
      </c>
      <c r="AX37" s="40">
        <v>0</v>
      </c>
    </row>
    <row r="38" spans="1:50">
      <c r="A38" s="48" t="s">
        <v>23</v>
      </c>
      <c r="B38" s="144">
        <v>1452</v>
      </c>
      <c r="C38" s="40">
        <v>-69910</v>
      </c>
      <c r="D38" s="40">
        <v>-247700</v>
      </c>
      <c r="E38" s="40">
        <v>-24647</v>
      </c>
      <c r="F38" s="40">
        <v>-5169</v>
      </c>
      <c r="G38" s="40">
        <v>-397753</v>
      </c>
      <c r="H38" s="40">
        <v>-403331</v>
      </c>
      <c r="I38" s="40">
        <v>-410636</v>
      </c>
      <c r="J38" s="40">
        <v>-412458</v>
      </c>
      <c r="K38" s="40">
        <v>-405283</v>
      </c>
      <c r="L38" s="40">
        <v>-342150</v>
      </c>
      <c r="M38" s="40">
        <v>-346943</v>
      </c>
      <c r="N38" s="40">
        <v>-32661</v>
      </c>
      <c r="O38" s="40">
        <v>-299366</v>
      </c>
      <c r="P38" s="40">
        <v>-324173</v>
      </c>
      <c r="Q38" s="40">
        <v>-20646</v>
      </c>
      <c r="R38" s="40">
        <v>-27273</v>
      </c>
      <c r="S38" s="40">
        <v>-274127</v>
      </c>
      <c r="T38" s="40">
        <v>-284919</v>
      </c>
      <c r="U38" s="40">
        <v>-2829</v>
      </c>
      <c r="V38" s="40">
        <v>-8281</v>
      </c>
      <c r="W38" s="40">
        <v>-254455</v>
      </c>
      <c r="X38" s="40">
        <v>-252932</v>
      </c>
      <c r="Y38" s="40">
        <v>-51892</v>
      </c>
      <c r="Z38" s="40">
        <v>-8238</v>
      </c>
      <c r="AA38" s="40">
        <v>-283333</v>
      </c>
      <c r="AB38" s="40">
        <v>-257560</v>
      </c>
      <c r="AC38" s="40">
        <v>-69237</v>
      </c>
      <c r="AD38" s="40">
        <v>-72249</v>
      </c>
      <c r="AE38" s="40">
        <v>1389</v>
      </c>
      <c r="AF38" s="40">
        <v>4948</v>
      </c>
      <c r="AG38" s="40">
        <v>5241</v>
      </c>
      <c r="AH38" s="40">
        <v>-473</v>
      </c>
      <c r="AI38" s="40">
        <v>2708</v>
      </c>
      <c r="AJ38" s="40">
        <v>-1692</v>
      </c>
      <c r="AK38" s="40">
        <v>-1316</v>
      </c>
      <c r="AL38" s="40">
        <v>-6699</v>
      </c>
      <c r="AM38" s="40">
        <v>-17241</v>
      </c>
      <c r="AN38" s="40">
        <v>-8189</v>
      </c>
      <c r="AO38" s="40">
        <v>2390</v>
      </c>
      <c r="AP38" s="40">
        <v>3370</v>
      </c>
      <c r="AQ38" s="40">
        <v>-9152</v>
      </c>
      <c r="AR38" s="40">
        <v>-9683</v>
      </c>
      <c r="AS38" s="40">
        <v>-9170</v>
      </c>
      <c r="AT38" s="40">
        <v>-5424</v>
      </c>
      <c r="AU38" s="40">
        <v>25885</v>
      </c>
      <c r="AV38" s="40">
        <v>10495</v>
      </c>
      <c r="AW38" s="40">
        <v>2194</v>
      </c>
      <c r="AX38" s="40">
        <v>-3208</v>
      </c>
    </row>
    <row r="39" spans="1:50">
      <c r="A39" s="48" t="s">
        <v>31</v>
      </c>
      <c r="B39" s="144">
        <v>166616</v>
      </c>
      <c r="C39" s="40">
        <v>155173</v>
      </c>
      <c r="D39" s="40">
        <v>270597</v>
      </c>
      <c r="E39" s="40">
        <v>296902</v>
      </c>
      <c r="F39" s="40">
        <v>278079</v>
      </c>
      <c r="G39" s="40">
        <v>46731</v>
      </c>
      <c r="H39" s="40">
        <v>88648</v>
      </c>
      <c r="I39" s="40">
        <v>246831</v>
      </c>
      <c r="J39" s="40">
        <v>327345</v>
      </c>
      <c r="K39" s="40">
        <v>119473</v>
      </c>
      <c r="L39" s="40">
        <v>-36124</v>
      </c>
      <c r="M39" s="40">
        <v>181310</v>
      </c>
      <c r="N39" s="40">
        <v>303007</v>
      </c>
      <c r="O39" s="40">
        <v>-77099</v>
      </c>
      <c r="P39" s="40">
        <v>-50293</v>
      </c>
      <c r="Q39" s="40">
        <v>242549</v>
      </c>
      <c r="R39" s="40">
        <v>165596</v>
      </c>
      <c r="S39" s="40">
        <v>324746</v>
      </c>
      <c r="T39" s="40">
        <v>460833</v>
      </c>
      <c r="U39" s="40">
        <v>493004</v>
      </c>
      <c r="V39" s="40">
        <v>215951</v>
      </c>
      <c r="W39" s="40">
        <v>46726</v>
      </c>
      <c r="X39" s="40">
        <v>37148</v>
      </c>
      <c r="Y39" s="40">
        <v>152499</v>
      </c>
      <c r="Z39" s="40">
        <v>97529</v>
      </c>
      <c r="AA39" s="40">
        <v>13563</v>
      </c>
      <c r="AB39" s="40">
        <v>-82319</v>
      </c>
      <c r="AC39" s="40">
        <v>140889</v>
      </c>
      <c r="AD39" s="40">
        <v>110503</v>
      </c>
      <c r="AE39" s="40">
        <v>-1094</v>
      </c>
      <c r="AF39" s="40">
        <v>59652</v>
      </c>
      <c r="AG39" s="40">
        <v>122331</v>
      </c>
      <c r="AH39" s="40">
        <v>86735</v>
      </c>
      <c r="AI39" s="40">
        <v>13252</v>
      </c>
      <c r="AJ39" s="40">
        <v>30576</v>
      </c>
      <c r="AK39" s="40">
        <v>126661</v>
      </c>
      <c r="AL39" s="40">
        <v>88079</v>
      </c>
      <c r="AM39" s="40">
        <v>-26050</v>
      </c>
      <c r="AN39" s="40">
        <v>68272</v>
      </c>
      <c r="AO39" s="40">
        <v>128291</v>
      </c>
      <c r="AP39" s="40">
        <v>48225</v>
      </c>
      <c r="AQ39" s="40">
        <v>18913</v>
      </c>
      <c r="AR39" s="40">
        <v>53187</v>
      </c>
      <c r="AS39" s="40">
        <v>79890</v>
      </c>
      <c r="AT39" s="40">
        <v>63481</v>
      </c>
      <c r="AU39" s="40">
        <v>-12411</v>
      </c>
      <c r="AV39" s="40">
        <v>26824</v>
      </c>
      <c r="AW39" s="40">
        <v>84980</v>
      </c>
      <c r="AX39" s="40">
        <v>63390</v>
      </c>
    </row>
    <row r="40" spans="1:50">
      <c r="A40" s="48" t="s">
        <v>32</v>
      </c>
      <c r="B40" s="144">
        <v>54191</v>
      </c>
      <c r="C40" s="40">
        <v>-11640</v>
      </c>
      <c r="D40" s="40">
        <v>-14094</v>
      </c>
      <c r="E40" s="40">
        <v>38145</v>
      </c>
      <c r="F40" s="40">
        <v>62265</v>
      </c>
      <c r="G40" s="40">
        <v>23662</v>
      </c>
      <c r="H40" s="40">
        <v>-15077</v>
      </c>
      <c r="I40" s="40">
        <v>18862</v>
      </c>
      <c r="J40" s="40">
        <v>57255</v>
      </c>
      <c r="K40" s="40">
        <v>45674</v>
      </c>
      <c r="L40" s="40">
        <v>6947</v>
      </c>
      <c r="M40" s="40">
        <v>59349</v>
      </c>
      <c r="N40" s="40">
        <v>72025</v>
      </c>
      <c r="O40" s="40">
        <v>3376</v>
      </c>
      <c r="P40" s="40">
        <v>-15205</v>
      </c>
      <c r="Q40" s="40">
        <v>18853</v>
      </c>
      <c r="R40" s="40">
        <v>43974</v>
      </c>
      <c r="S40" s="40">
        <v>19904</v>
      </c>
      <c r="T40" s="40">
        <v>11172</v>
      </c>
      <c r="U40" s="40">
        <v>43418</v>
      </c>
      <c r="V40" s="40">
        <v>54739</v>
      </c>
      <c r="W40" s="40">
        <v>21635</v>
      </c>
      <c r="X40" s="40">
        <v>6362</v>
      </c>
      <c r="Y40" s="40">
        <v>22380</v>
      </c>
      <c r="Z40" s="40">
        <v>51287</v>
      </c>
      <c r="AA40" s="40">
        <v>15878</v>
      </c>
      <c r="AB40" s="40">
        <v>16773</v>
      </c>
      <c r="AC40" s="40">
        <v>29243</v>
      </c>
      <c r="AD40" s="40">
        <v>46539</v>
      </c>
      <c r="AE40" s="40">
        <v>-22249</v>
      </c>
      <c r="AF40" s="40">
        <v>-29101</v>
      </c>
      <c r="AG40" s="40">
        <v>2556</v>
      </c>
      <c r="AH40" s="40">
        <v>36814</v>
      </c>
      <c r="AI40" s="40">
        <v>15491</v>
      </c>
      <c r="AJ40" s="40">
        <v>-7478</v>
      </c>
      <c r="AK40" s="40">
        <v>23527</v>
      </c>
      <c r="AL40" s="40">
        <v>39329</v>
      </c>
      <c r="AM40" s="40">
        <v>101</v>
      </c>
      <c r="AN40" s="40">
        <v>-12837</v>
      </c>
      <c r="AO40" s="40">
        <v>16058</v>
      </c>
      <c r="AP40" s="40">
        <v>27003</v>
      </c>
      <c r="AQ40" s="40">
        <v>13858</v>
      </c>
      <c r="AR40" s="40">
        <v>3800</v>
      </c>
      <c r="AS40" s="40">
        <v>20251</v>
      </c>
      <c r="AT40" s="40">
        <v>20391</v>
      </c>
      <c r="AU40" s="40">
        <v>1945</v>
      </c>
      <c r="AV40" s="40">
        <v>-13342</v>
      </c>
      <c r="AW40" s="40">
        <v>15496</v>
      </c>
      <c r="AX40" s="40">
        <v>22593</v>
      </c>
    </row>
    <row r="41" spans="1:50">
      <c r="A41" s="48" t="s">
        <v>33</v>
      </c>
      <c r="B41" s="144">
        <v>-32024</v>
      </c>
      <c r="C41" s="40">
        <v>1789</v>
      </c>
      <c r="D41" s="40">
        <v>-19541</v>
      </c>
      <c r="E41" s="40">
        <v>-21609</v>
      </c>
      <c r="F41" s="40">
        <v>7424</v>
      </c>
      <c r="G41" s="40">
        <v>-15215</v>
      </c>
      <c r="H41" s="40">
        <v>-20165</v>
      </c>
      <c r="I41" s="40">
        <v>-24182</v>
      </c>
      <c r="J41" s="40">
        <v>142</v>
      </c>
      <c r="K41" s="40">
        <v>-497703</v>
      </c>
      <c r="L41" s="40">
        <v>-199600</v>
      </c>
      <c r="M41" s="40">
        <v>-203210</v>
      </c>
      <c r="N41" s="40">
        <v>4555</v>
      </c>
      <c r="O41" s="40">
        <v>-242525</v>
      </c>
      <c r="P41" s="40">
        <v>-239123</v>
      </c>
      <c r="Q41" s="40">
        <v>-99372</v>
      </c>
      <c r="R41" s="40">
        <v>-18285</v>
      </c>
      <c r="S41" s="40">
        <v>-113398</v>
      </c>
      <c r="T41" s="40">
        <v>-126881</v>
      </c>
      <c r="U41" s="40">
        <v>-50043</v>
      </c>
      <c r="V41" s="40">
        <v>-3794</v>
      </c>
      <c r="W41" s="40">
        <v>-152671</v>
      </c>
      <c r="X41" s="40">
        <v>-139387</v>
      </c>
      <c r="Y41" s="40">
        <v>-165016</v>
      </c>
      <c r="Z41" s="40">
        <v>-5194</v>
      </c>
      <c r="AA41" s="40">
        <v>33694</v>
      </c>
      <c r="AB41" s="40">
        <v>40251</v>
      </c>
      <c r="AC41" s="40">
        <v>7166</v>
      </c>
      <c r="AD41" s="40">
        <v>5836</v>
      </c>
      <c r="AE41" s="40">
        <v>-1126</v>
      </c>
      <c r="AF41" s="40">
        <v>26371</v>
      </c>
      <c r="AG41" s="40">
        <v>37342</v>
      </c>
      <c r="AH41" s="40">
        <v>24464</v>
      </c>
      <c r="AI41" s="40">
        <v>-48260</v>
      </c>
      <c r="AJ41" s="40">
        <v>-33821</v>
      </c>
      <c r="AK41" s="40">
        <v>-15921</v>
      </c>
      <c r="AL41" s="40">
        <v>-19531</v>
      </c>
      <c r="AM41" s="40">
        <v>-21382</v>
      </c>
      <c r="AN41" s="40">
        <v>-21685</v>
      </c>
      <c r="AO41" s="40">
        <v>-7362</v>
      </c>
      <c r="AP41" s="40">
        <v>2089</v>
      </c>
      <c r="AQ41" s="40">
        <v>3332</v>
      </c>
      <c r="AR41" s="40">
        <v>2310</v>
      </c>
      <c r="AS41" s="40">
        <v>-206</v>
      </c>
      <c r="AT41" s="40">
        <v>-1103</v>
      </c>
      <c r="AU41" s="40">
        <v>14285</v>
      </c>
      <c r="AV41" s="40">
        <v>11027</v>
      </c>
      <c r="AW41" s="40">
        <v>2733</v>
      </c>
      <c r="AX41" s="40">
        <v>8147</v>
      </c>
    </row>
    <row r="42" spans="1:50">
      <c r="A42" s="48" t="s">
        <v>282</v>
      </c>
      <c r="B42" s="144">
        <v>35</v>
      </c>
      <c r="C42" s="40">
        <v>721</v>
      </c>
      <c r="D42" s="40">
        <v>1038</v>
      </c>
      <c r="E42" s="40">
        <v>929</v>
      </c>
      <c r="F42" s="40">
        <v>724</v>
      </c>
      <c r="G42" s="40">
        <v>-45474</v>
      </c>
      <c r="H42" s="40">
        <v>-47277</v>
      </c>
      <c r="I42" s="40">
        <v>-6310</v>
      </c>
      <c r="J42" s="40">
        <v>-3599</v>
      </c>
      <c r="K42" s="40">
        <v>1517</v>
      </c>
      <c r="L42" s="40">
        <v>-11612</v>
      </c>
      <c r="M42" s="40">
        <v>-8217</v>
      </c>
      <c r="N42" s="40">
        <v>-467</v>
      </c>
      <c r="O42" s="40">
        <v>-2446</v>
      </c>
      <c r="P42" s="40">
        <v>-13476</v>
      </c>
      <c r="Q42" s="40">
        <v>-10268</v>
      </c>
      <c r="R42" s="40">
        <v>-6999</v>
      </c>
      <c r="S42" s="40">
        <v>-12624</v>
      </c>
      <c r="T42" s="40">
        <v>-9438</v>
      </c>
      <c r="U42" s="40">
        <v>-6270</v>
      </c>
      <c r="V42" s="40">
        <v>-3128</v>
      </c>
      <c r="W42" s="40">
        <v>-13792</v>
      </c>
      <c r="X42" s="40">
        <v>-10673</v>
      </c>
      <c r="Y42" s="40">
        <v>-5042</v>
      </c>
      <c r="Z42" s="40">
        <v>-1256</v>
      </c>
      <c r="AA42" s="40">
        <v>-25832</v>
      </c>
      <c r="AB42" s="40">
        <v>-11114</v>
      </c>
      <c r="AC42" s="40">
        <v>-7381</v>
      </c>
      <c r="AD42" s="40">
        <v>-3676</v>
      </c>
      <c r="AE42" s="40">
        <v>-13549</v>
      </c>
      <c r="AF42" s="40">
        <v>-9989</v>
      </c>
      <c r="AG42" s="40">
        <v>-6632</v>
      </c>
      <c r="AH42" s="40">
        <v>-3302</v>
      </c>
      <c r="AI42" s="40">
        <v>-43666</v>
      </c>
      <c r="AJ42" s="40">
        <v>-23230</v>
      </c>
      <c r="AK42" s="40">
        <v>-6371</v>
      </c>
      <c r="AL42" s="40">
        <v>-3163</v>
      </c>
      <c r="AM42" s="40">
        <v>-24811</v>
      </c>
      <c r="AN42" s="40">
        <v>-21456</v>
      </c>
      <c r="AO42" s="40">
        <v>-18162</v>
      </c>
      <c r="AP42" s="40">
        <v>-9527</v>
      </c>
      <c r="AQ42" s="40">
        <v>-36302</v>
      </c>
      <c r="AR42" s="40">
        <v>-26833</v>
      </c>
      <c r="AS42" s="40">
        <v>-19779</v>
      </c>
      <c r="AT42" s="40">
        <v>-4251</v>
      </c>
      <c r="AU42" s="40">
        <v>13742</v>
      </c>
      <c r="AV42" s="40">
        <v>14569</v>
      </c>
      <c r="AW42" s="40">
        <v>10852</v>
      </c>
      <c r="AX42" s="40">
        <v>588</v>
      </c>
    </row>
    <row r="43" spans="1:50">
      <c r="A43" s="48" t="s">
        <v>174</v>
      </c>
      <c r="B43" s="144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 t="s">
        <v>19</v>
      </c>
      <c r="M43" s="40" t="s">
        <v>19</v>
      </c>
      <c r="N43" s="40" t="s">
        <v>19</v>
      </c>
      <c r="O43" s="40">
        <v>0</v>
      </c>
      <c r="P43" s="40">
        <v>0</v>
      </c>
      <c r="Q43" s="40">
        <v>0</v>
      </c>
      <c r="R43" s="40">
        <v>0</v>
      </c>
      <c r="S43" s="40" t="s">
        <v>19</v>
      </c>
      <c r="T43" s="40" t="s">
        <v>19</v>
      </c>
      <c r="U43" s="40">
        <v>0</v>
      </c>
      <c r="V43" s="40">
        <v>0</v>
      </c>
      <c r="W43" s="40">
        <v>0</v>
      </c>
      <c r="X43" s="40" t="s">
        <v>19</v>
      </c>
      <c r="Y43" s="40" t="s">
        <v>19</v>
      </c>
      <c r="Z43" s="40" t="s">
        <v>19</v>
      </c>
      <c r="AA43" s="40" t="s">
        <v>19</v>
      </c>
      <c r="AB43" s="40">
        <v>0</v>
      </c>
      <c r="AC43" s="40">
        <v>0</v>
      </c>
      <c r="AD43" s="40">
        <v>0</v>
      </c>
      <c r="AE43" s="40">
        <v>0</v>
      </c>
      <c r="AF43" s="40">
        <v>-223</v>
      </c>
      <c r="AG43" s="40">
        <v>-206</v>
      </c>
      <c r="AH43" s="40">
        <v>-105</v>
      </c>
      <c r="AI43" s="40">
        <v>-12358</v>
      </c>
      <c r="AJ43" s="40">
        <v>-1522</v>
      </c>
      <c r="AK43" s="40">
        <v>-965</v>
      </c>
      <c r="AL43" s="40">
        <v>-606</v>
      </c>
      <c r="AM43" s="40">
        <v>-3629</v>
      </c>
      <c r="AN43" s="40">
        <v>-3470</v>
      </c>
      <c r="AO43" s="40">
        <v>-896</v>
      </c>
      <c r="AP43" s="40">
        <v>-613</v>
      </c>
      <c r="AQ43" s="40">
        <v>-2012</v>
      </c>
      <c r="AR43" s="40">
        <v>-1411</v>
      </c>
      <c r="AS43" s="40">
        <v>-821</v>
      </c>
      <c r="AT43" s="40">
        <v>-241</v>
      </c>
      <c r="AU43" s="40">
        <v>-30179</v>
      </c>
      <c r="AV43" s="40">
        <v>-29759</v>
      </c>
      <c r="AW43" s="40">
        <v>-952</v>
      </c>
      <c r="AX43" s="40">
        <v>-479</v>
      </c>
    </row>
    <row r="44" spans="1:50">
      <c r="A44" s="48" t="s">
        <v>354</v>
      </c>
      <c r="B44" s="144">
        <v>-10108</v>
      </c>
      <c r="C44" s="40">
        <v>-46183</v>
      </c>
      <c r="D44" s="40">
        <v>-38172</v>
      </c>
      <c r="E44" s="40">
        <v>-29372</v>
      </c>
      <c r="F44" s="40">
        <v>-14125</v>
      </c>
      <c r="G44" s="40">
        <v>-48244</v>
      </c>
      <c r="H44" s="40">
        <v>-38122</v>
      </c>
      <c r="I44" s="40">
        <v>-22677</v>
      </c>
      <c r="J44" s="40">
        <v>-12202</v>
      </c>
      <c r="K44" s="40">
        <v>-40584</v>
      </c>
      <c r="L44" s="40">
        <v>-33618</v>
      </c>
      <c r="M44" s="40">
        <v>-24701</v>
      </c>
      <c r="N44" s="40">
        <v>-13276</v>
      </c>
      <c r="O44" s="40">
        <v>-22801</v>
      </c>
      <c r="P44" s="40">
        <v>-19089</v>
      </c>
      <c r="Q44" s="40">
        <v>-12313</v>
      </c>
      <c r="R44" s="40">
        <v>-5183</v>
      </c>
      <c r="S44" s="40">
        <v>-26261</v>
      </c>
      <c r="T44" s="40">
        <v>-20542</v>
      </c>
      <c r="U44" s="40">
        <v>-11743</v>
      </c>
      <c r="V44" s="40">
        <v>-4298</v>
      </c>
      <c r="W44" s="40">
        <v>-15489</v>
      </c>
      <c r="X44" s="40">
        <v>-13060</v>
      </c>
      <c r="Y44" s="40">
        <v>-7084</v>
      </c>
      <c r="Z44" s="40">
        <v>-2236</v>
      </c>
      <c r="AA44" s="40">
        <v>-19924</v>
      </c>
      <c r="AB44" s="40">
        <v>-16225</v>
      </c>
      <c r="AC44" s="40">
        <v>-10128</v>
      </c>
      <c r="AD44" s="40">
        <v>-4913</v>
      </c>
      <c r="AE44" s="40">
        <v>-21400</v>
      </c>
      <c r="AF44" s="40">
        <v>-17226</v>
      </c>
      <c r="AG44" s="40">
        <v>-9916</v>
      </c>
      <c r="AH44" s="40">
        <v>-4171</v>
      </c>
      <c r="AI44" s="40">
        <v>-25452</v>
      </c>
      <c r="AJ44" s="40">
        <v>-21633</v>
      </c>
      <c r="AK44" s="40">
        <v>-13031</v>
      </c>
      <c r="AL44" s="40">
        <v>-8256</v>
      </c>
      <c r="AM44" s="40">
        <v>-11757</v>
      </c>
      <c r="AN44" s="40">
        <v>-9165</v>
      </c>
      <c r="AO44" s="40">
        <v>-7031</v>
      </c>
      <c r="AP44" s="40">
        <v>-2820</v>
      </c>
      <c r="AQ44" s="40">
        <v>-17595</v>
      </c>
      <c r="AR44" s="40">
        <v>-14698</v>
      </c>
      <c r="AS44" s="40">
        <v>-10019</v>
      </c>
      <c r="AT44" s="40">
        <v>-4884</v>
      </c>
      <c r="AU44" s="40">
        <v>-28699</v>
      </c>
      <c r="AV44" s="40">
        <v>-25649</v>
      </c>
      <c r="AW44" s="40">
        <v>-20303</v>
      </c>
      <c r="AX44" s="40">
        <v>-2726</v>
      </c>
    </row>
    <row r="45" spans="1:50">
      <c r="A45" s="48" t="s">
        <v>37</v>
      </c>
      <c r="B45" s="144">
        <v>8665</v>
      </c>
      <c r="C45" s="40">
        <v>-30280</v>
      </c>
      <c r="D45" s="40">
        <v>60932</v>
      </c>
      <c r="E45" s="40">
        <v>-36425</v>
      </c>
      <c r="F45" s="40">
        <v>-23163</v>
      </c>
      <c r="G45" s="40">
        <v>19623</v>
      </c>
      <c r="H45" s="40">
        <v>220530</v>
      </c>
      <c r="I45" s="40">
        <v>99474</v>
      </c>
      <c r="J45" s="40">
        <v>29047</v>
      </c>
      <c r="K45" s="40">
        <v>41786</v>
      </c>
      <c r="L45" s="40">
        <v>93919</v>
      </c>
      <c r="M45" s="40">
        <v>93138</v>
      </c>
      <c r="N45" s="40">
        <v>49645</v>
      </c>
      <c r="O45" s="40">
        <v>-71077</v>
      </c>
      <c r="P45" s="40">
        <v>114158</v>
      </c>
      <c r="Q45" s="40">
        <v>-1219</v>
      </c>
      <c r="R45" s="40">
        <v>-21886</v>
      </c>
      <c r="S45" s="40">
        <v>54687</v>
      </c>
      <c r="T45" s="40">
        <v>-3169</v>
      </c>
      <c r="U45" s="40">
        <v>-17918</v>
      </c>
      <c r="V45" s="40">
        <v>-3327</v>
      </c>
      <c r="W45" s="40">
        <v>-3545</v>
      </c>
      <c r="X45" s="40">
        <v>14030</v>
      </c>
      <c r="Y45" s="40">
        <v>-28385</v>
      </c>
      <c r="Z45" s="40">
        <v>-23012</v>
      </c>
      <c r="AA45" s="40">
        <v>24314</v>
      </c>
      <c r="AB45" s="40">
        <v>60851</v>
      </c>
      <c r="AC45" s="40">
        <v>-4610</v>
      </c>
      <c r="AD45" s="40">
        <v>-3124</v>
      </c>
      <c r="AE45" s="40">
        <v>-21041</v>
      </c>
      <c r="AF45" s="40">
        <v>-13716</v>
      </c>
      <c r="AG45" s="40">
        <v>-27291</v>
      </c>
      <c r="AH45" s="40">
        <v>-33094</v>
      </c>
      <c r="AI45" s="40">
        <v>11835</v>
      </c>
      <c r="AJ45" s="40">
        <v>27836</v>
      </c>
      <c r="AK45" s="40">
        <v>-4780</v>
      </c>
      <c r="AL45" s="40">
        <v>1557</v>
      </c>
      <c r="AM45" s="40">
        <v>21011</v>
      </c>
      <c r="AN45" s="40">
        <v>6688</v>
      </c>
      <c r="AO45" s="40">
        <v>5511</v>
      </c>
      <c r="AP45" s="40">
        <v>4637</v>
      </c>
      <c r="AQ45" s="40">
        <v>-2931</v>
      </c>
      <c r="AR45" s="40">
        <v>3081</v>
      </c>
      <c r="AS45" s="40">
        <v>760</v>
      </c>
      <c r="AT45" s="40">
        <v>-2892</v>
      </c>
      <c r="AU45" s="40">
        <v>937</v>
      </c>
      <c r="AV45" s="40">
        <v>-9413</v>
      </c>
      <c r="AW45" s="40">
        <v>5682</v>
      </c>
      <c r="AX45" s="40">
        <v>3151</v>
      </c>
    </row>
    <row r="46" spans="1:50">
      <c r="A46" s="8"/>
      <c r="B46" s="150"/>
      <c r="C46" s="93"/>
      <c r="D46" s="93"/>
      <c r="E46" s="93"/>
      <c r="F46" s="93"/>
      <c r="G46" s="93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</row>
    <row r="47" spans="1:50">
      <c r="A47" s="96" t="s">
        <v>231</v>
      </c>
      <c r="B47" s="150">
        <v>-308062</v>
      </c>
      <c r="C47" s="93">
        <v>-667470</v>
      </c>
      <c r="D47" s="93">
        <v>-590078</v>
      </c>
      <c r="E47" s="93">
        <v>-316744</v>
      </c>
      <c r="F47" s="93">
        <v>-239628</v>
      </c>
      <c r="G47" s="93">
        <v>-546400</v>
      </c>
      <c r="H47" s="93">
        <v>-455590</v>
      </c>
      <c r="I47" s="93">
        <v>-283187</v>
      </c>
      <c r="J47" s="93">
        <v>-165136</v>
      </c>
      <c r="K47" s="93">
        <v>-456637</v>
      </c>
      <c r="L47" s="93">
        <v>-371536</v>
      </c>
      <c r="M47" s="93">
        <v>-281654</v>
      </c>
      <c r="N47" s="93">
        <v>-208379</v>
      </c>
      <c r="O47" s="93">
        <v>-310702</v>
      </c>
      <c r="P47" s="93">
        <v>-216902</v>
      </c>
      <c r="Q47" s="93">
        <v>-166313</v>
      </c>
      <c r="R47" s="93">
        <v>-108488</v>
      </c>
      <c r="S47" s="93">
        <v>-124009</v>
      </c>
      <c r="T47" s="93">
        <v>-88403</v>
      </c>
      <c r="U47" s="93">
        <v>-57803</v>
      </c>
      <c r="V47" s="93">
        <v>-45654</v>
      </c>
      <c r="W47" s="93">
        <v>-212512</v>
      </c>
      <c r="X47" s="93">
        <v>-186187</v>
      </c>
      <c r="Y47" s="93">
        <v>-163777</v>
      </c>
      <c r="Z47" s="93">
        <v>-135117</v>
      </c>
      <c r="AA47" s="93">
        <v>-178303</v>
      </c>
      <c r="AB47" s="93">
        <v>-145800</v>
      </c>
      <c r="AC47" s="93">
        <v>-97447</v>
      </c>
      <c r="AD47" s="93">
        <v>-62427</v>
      </c>
      <c r="AE47" s="93">
        <v>-229410</v>
      </c>
      <c r="AF47" s="93">
        <v>-176388</v>
      </c>
      <c r="AG47" s="93">
        <v>-92933</v>
      </c>
      <c r="AH47" s="93">
        <v>-61051</v>
      </c>
      <c r="AI47" s="93">
        <v>-277361</v>
      </c>
      <c r="AJ47" s="93">
        <v>-182847</v>
      </c>
      <c r="AK47" s="93">
        <v>-121902</v>
      </c>
      <c r="AL47" s="93">
        <v>-76224</v>
      </c>
      <c r="AM47" s="93">
        <v>-227845</v>
      </c>
      <c r="AN47" s="93">
        <v>-172861</v>
      </c>
      <c r="AO47" s="93">
        <v>-117085</v>
      </c>
      <c r="AP47" s="93">
        <v>-74386</v>
      </c>
      <c r="AQ47" s="93">
        <v>-188616</v>
      </c>
      <c r="AR47" s="93">
        <v>-158610</v>
      </c>
      <c r="AS47" s="93">
        <v>-102814</v>
      </c>
      <c r="AT47" s="93">
        <v>-66682</v>
      </c>
      <c r="AU47" s="93">
        <v>-132415</v>
      </c>
      <c r="AV47" s="93">
        <v>-95778</v>
      </c>
      <c r="AW47" s="93">
        <v>-50780</v>
      </c>
      <c r="AX47" s="93">
        <v>-31022</v>
      </c>
    </row>
    <row r="48" spans="1:50" ht="3.75" customHeight="1">
      <c r="A48" s="96"/>
      <c r="B48" s="144"/>
      <c r="C48" s="40"/>
      <c r="D48" s="40"/>
      <c r="E48" s="40"/>
      <c r="F48" s="40"/>
      <c r="G48" s="40"/>
      <c r="H48" s="40"/>
      <c r="I48" s="40"/>
      <c r="J48" s="40"/>
      <c r="K48" s="40"/>
      <c r="L48" s="40">
        <v>0</v>
      </c>
      <c r="M48" s="40">
        <v>0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>
        <v>-186187</v>
      </c>
      <c r="Y48" s="40"/>
      <c r="Z48" s="40"/>
      <c r="AA48" s="40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</row>
    <row r="49" spans="1:50">
      <c r="A49" s="96" t="s">
        <v>163</v>
      </c>
      <c r="B49" s="150">
        <v>-2715</v>
      </c>
      <c r="C49" s="93">
        <v>-39030</v>
      </c>
      <c r="D49" s="93">
        <v>-35809</v>
      </c>
      <c r="E49" s="93">
        <v>-24395</v>
      </c>
      <c r="F49" s="93">
        <v>-9953</v>
      </c>
      <c r="G49" s="93">
        <v>-22083</v>
      </c>
      <c r="H49" s="93">
        <v>-14900</v>
      </c>
      <c r="I49" s="93">
        <v>-8194</v>
      </c>
      <c r="J49" s="93">
        <v>-5418</v>
      </c>
      <c r="K49" s="93">
        <v>-17889</v>
      </c>
      <c r="L49" s="93">
        <v>-14247</v>
      </c>
      <c r="M49" s="93">
        <v>-5603</v>
      </c>
      <c r="N49" s="93">
        <v>-3599</v>
      </c>
      <c r="O49" s="93">
        <v>-60467</v>
      </c>
      <c r="P49" s="93">
        <v>-57544</v>
      </c>
      <c r="Q49" s="93">
        <v>-22295</v>
      </c>
      <c r="R49" s="93">
        <v>-5472</v>
      </c>
      <c r="S49" s="93">
        <v>-105430</v>
      </c>
      <c r="T49" s="93">
        <v>-79070</v>
      </c>
      <c r="U49" s="93">
        <v>-30259</v>
      </c>
      <c r="V49" s="93">
        <v>-2067</v>
      </c>
      <c r="W49" s="93">
        <v>-30354</v>
      </c>
      <c r="X49" s="93">
        <v>-27808</v>
      </c>
      <c r="Y49" s="93">
        <v>-17272</v>
      </c>
      <c r="Z49" s="93">
        <v>-969</v>
      </c>
      <c r="AA49" s="93">
        <v>-18882</v>
      </c>
      <c r="AB49" s="93">
        <v>-8416</v>
      </c>
      <c r="AC49" s="93">
        <v>-2554</v>
      </c>
      <c r="AD49" s="93">
        <v>-879</v>
      </c>
      <c r="AE49" s="93">
        <v>-6201</v>
      </c>
      <c r="AF49" s="93">
        <v>-4444</v>
      </c>
      <c r="AG49" s="93">
        <v>-2372</v>
      </c>
      <c r="AH49" s="93">
        <v>-872</v>
      </c>
      <c r="AI49" s="93">
        <v>-25535</v>
      </c>
      <c r="AJ49" s="93">
        <v>-12629</v>
      </c>
      <c r="AK49" s="93">
        <v>-3784</v>
      </c>
      <c r="AL49" s="93">
        <v>-1731</v>
      </c>
      <c r="AM49" s="93">
        <v>-7513</v>
      </c>
      <c r="AN49" s="93">
        <v>-4484</v>
      </c>
      <c r="AO49" s="93">
        <v>-1893</v>
      </c>
      <c r="AP49" s="93">
        <v>-1154</v>
      </c>
      <c r="AQ49" s="93">
        <v>-6991</v>
      </c>
      <c r="AR49" s="93">
        <v>-4849</v>
      </c>
      <c r="AS49" s="93">
        <v>-785</v>
      </c>
      <c r="AT49" s="93">
        <v>-785</v>
      </c>
      <c r="AU49" s="93">
        <v>-5967</v>
      </c>
      <c r="AV49" s="93">
        <v>-3424</v>
      </c>
      <c r="AW49" s="93">
        <v>-47</v>
      </c>
      <c r="AX49" s="93">
        <v>-47</v>
      </c>
    </row>
    <row r="50" spans="1:50">
      <c r="A50" s="8"/>
      <c r="B50" s="144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</row>
    <row r="51" spans="1:50" s="100" customFormat="1">
      <c r="A51" s="99" t="s">
        <v>175</v>
      </c>
      <c r="B51" s="176">
        <f>SUM(B53:B64)</f>
        <v>-1056243</v>
      </c>
      <c r="C51" s="101">
        <f>SUM(C53:C64)</f>
        <v>-4215626</v>
      </c>
      <c r="D51" s="101">
        <f t="shared" ref="D51:G51" si="14">SUM(D53:D64)</f>
        <v>-2399594</v>
      </c>
      <c r="E51" s="101">
        <f t="shared" ref="E51" si="15">SUM(E53:E64)</f>
        <v>-1612174</v>
      </c>
      <c r="F51" s="101">
        <f t="shared" si="14"/>
        <v>-791400</v>
      </c>
      <c r="G51" s="101">
        <f t="shared" si="14"/>
        <v>-1744570</v>
      </c>
      <c r="H51" s="101">
        <f t="shared" ref="H51:J51" si="16">SUM(H53:H64)</f>
        <v>-433124</v>
      </c>
      <c r="I51" s="101">
        <f t="shared" si="16"/>
        <v>-323199</v>
      </c>
      <c r="J51" s="101">
        <f t="shared" si="16"/>
        <v>-784599</v>
      </c>
      <c r="K51" s="101">
        <f t="shared" ref="K51:L51" si="17">SUM(K53:K64)</f>
        <v>-2496082</v>
      </c>
      <c r="L51" s="101">
        <f t="shared" si="17"/>
        <v>4890</v>
      </c>
      <c r="M51" s="101">
        <v>569445</v>
      </c>
      <c r="N51" s="101">
        <v>146724</v>
      </c>
      <c r="O51" s="101">
        <v>-2256680</v>
      </c>
      <c r="P51" s="101">
        <v>-1136946</v>
      </c>
      <c r="Q51" s="101">
        <v>148086</v>
      </c>
      <c r="R51" s="101">
        <v>-302596</v>
      </c>
      <c r="S51" s="101">
        <v>-4194201</v>
      </c>
      <c r="T51" s="101">
        <v>-1706474</v>
      </c>
      <c r="U51" s="101">
        <v>-946971</v>
      </c>
      <c r="V51" s="101">
        <v>-662672</v>
      </c>
      <c r="W51" s="101">
        <v>-690094</v>
      </c>
      <c r="X51" s="101">
        <v>-191676</v>
      </c>
      <c r="Y51" s="101">
        <v>-331107</v>
      </c>
      <c r="Z51" s="101">
        <v>216542</v>
      </c>
      <c r="AA51" s="101">
        <v>-1287980</v>
      </c>
      <c r="AB51" s="101">
        <v>-295319</v>
      </c>
      <c r="AC51" s="101">
        <v>88904</v>
      </c>
      <c r="AD51" s="101">
        <v>-432454</v>
      </c>
      <c r="AE51" s="101">
        <v>-1765833</v>
      </c>
      <c r="AF51" s="101">
        <v>-465818</v>
      </c>
      <c r="AG51" s="101">
        <v>-164092</v>
      </c>
      <c r="AH51" s="101">
        <v>-123418</v>
      </c>
      <c r="AI51" s="101">
        <v>-1414530</v>
      </c>
      <c r="AJ51" s="101">
        <v>-412294</v>
      </c>
      <c r="AK51" s="101">
        <v>-368036</v>
      </c>
      <c r="AL51" s="101">
        <v>-394748</v>
      </c>
      <c r="AM51" s="101">
        <v>-944005</v>
      </c>
      <c r="AN51" s="101">
        <v>-394758</v>
      </c>
      <c r="AO51" s="101">
        <v>-184886</v>
      </c>
      <c r="AP51" s="101">
        <v>224016</v>
      </c>
      <c r="AQ51" s="101">
        <v>-1452523</v>
      </c>
      <c r="AR51" s="101">
        <v>-755093</v>
      </c>
      <c r="AS51" s="101">
        <v>-496072</v>
      </c>
      <c r="AT51" s="101">
        <v>-140503</v>
      </c>
      <c r="AU51" s="101">
        <v>-689617</v>
      </c>
      <c r="AV51" s="101">
        <v>-401570</v>
      </c>
      <c r="AW51" s="101">
        <v>-195049</v>
      </c>
      <c r="AX51" s="101">
        <v>-91926</v>
      </c>
    </row>
    <row r="52" spans="1:50" ht="3.75" customHeight="1">
      <c r="A52" s="8"/>
      <c r="B52" s="144"/>
      <c r="C52" s="40"/>
      <c r="D52" s="40"/>
      <c r="E52" s="40"/>
      <c r="F52" s="40"/>
      <c r="G52" s="40"/>
      <c r="H52" s="40"/>
      <c r="I52" s="40"/>
      <c r="J52" s="40"/>
      <c r="K52" s="40"/>
      <c r="L52" s="40">
        <v>0</v>
      </c>
      <c r="M52" s="40">
        <v>0</v>
      </c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</row>
    <row r="53" spans="1:50">
      <c r="A53" s="8" t="s">
        <v>176</v>
      </c>
      <c r="B53" s="144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-8965</v>
      </c>
      <c r="L53" s="40">
        <v>882</v>
      </c>
      <c r="M53" s="40">
        <v>520</v>
      </c>
      <c r="N53" s="40">
        <v>257</v>
      </c>
      <c r="O53" s="40">
        <v>-11837</v>
      </c>
      <c r="P53" s="40">
        <v>-339</v>
      </c>
      <c r="Q53" s="40">
        <v>-223</v>
      </c>
      <c r="R53" s="40">
        <v>-91</v>
      </c>
      <c r="S53" s="40">
        <v>-12209</v>
      </c>
      <c r="T53" s="40">
        <v>-12159</v>
      </c>
      <c r="U53" s="40">
        <v>-287</v>
      </c>
      <c r="V53" s="40">
        <v>-111</v>
      </c>
      <c r="W53" s="40">
        <v>-12192</v>
      </c>
      <c r="X53" s="40">
        <v>-485</v>
      </c>
      <c r="Y53" s="40">
        <v>-358</v>
      </c>
      <c r="Z53" s="40">
        <v>-215</v>
      </c>
      <c r="AA53" s="40">
        <v>-13621</v>
      </c>
      <c r="AB53" s="40">
        <v>-1687</v>
      </c>
      <c r="AC53" s="40">
        <v>-1193</v>
      </c>
      <c r="AD53" s="40">
        <v>-608</v>
      </c>
      <c r="AE53" s="40">
        <v>-30580</v>
      </c>
      <c r="AF53" s="40">
        <v>-18335</v>
      </c>
      <c r="AG53" s="40">
        <v>-1584</v>
      </c>
      <c r="AH53" s="40">
        <v>-781</v>
      </c>
      <c r="AI53" s="40">
        <v>-17451</v>
      </c>
      <c r="AJ53" s="40">
        <v>-4919</v>
      </c>
      <c r="AK53" s="40">
        <v>-3792</v>
      </c>
      <c r="AL53" s="40">
        <v>-2361</v>
      </c>
      <c r="AM53" s="40">
        <v>-27648</v>
      </c>
      <c r="AN53" s="40">
        <v>-13256</v>
      </c>
      <c r="AO53" s="40">
        <v>-10888</v>
      </c>
      <c r="AP53" s="40">
        <v>-8372</v>
      </c>
      <c r="AQ53" s="40">
        <v>-28449</v>
      </c>
      <c r="AR53" s="40">
        <v>-13681</v>
      </c>
      <c r="AS53" s="40">
        <v>-10856</v>
      </c>
      <c r="AT53" s="40">
        <v>-7990</v>
      </c>
      <c r="AU53" s="40">
        <v>-71363</v>
      </c>
      <c r="AV53" s="40">
        <v>-51953</v>
      </c>
      <c r="AW53" s="40">
        <v>-44354</v>
      </c>
      <c r="AX53" s="40">
        <v>-4972</v>
      </c>
    </row>
    <row r="54" spans="1:50">
      <c r="A54" s="8" t="s">
        <v>259</v>
      </c>
      <c r="B54" s="144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 t="s">
        <v>19</v>
      </c>
      <c r="T54" s="40" t="s">
        <v>19</v>
      </c>
      <c r="U54" s="40">
        <v>0</v>
      </c>
      <c r="V54" s="40">
        <v>0</v>
      </c>
      <c r="W54" s="40">
        <v>8</v>
      </c>
      <c r="X54" s="40">
        <v>8</v>
      </c>
      <c r="Y54" s="40" t="s">
        <v>19</v>
      </c>
      <c r="Z54" s="40" t="s">
        <v>19</v>
      </c>
      <c r="AA54" s="40" t="s">
        <v>19</v>
      </c>
      <c r="AB54" s="40" t="s">
        <v>19</v>
      </c>
      <c r="AC54" s="40" t="s">
        <v>19</v>
      </c>
      <c r="AD54" s="40" t="s">
        <v>19</v>
      </c>
      <c r="AE54" s="40" t="s">
        <v>19</v>
      </c>
      <c r="AF54" s="40" t="s">
        <v>19</v>
      </c>
      <c r="AG54" s="40" t="s">
        <v>19</v>
      </c>
      <c r="AH54" s="40" t="s">
        <v>19</v>
      </c>
      <c r="AI54" s="40" t="s">
        <v>19</v>
      </c>
      <c r="AJ54" s="40" t="s">
        <v>19</v>
      </c>
      <c r="AK54" s="40" t="s">
        <v>19</v>
      </c>
      <c r="AL54" s="40" t="s">
        <v>19</v>
      </c>
      <c r="AM54" s="40" t="s">
        <v>19</v>
      </c>
      <c r="AN54" s="40" t="s">
        <v>19</v>
      </c>
      <c r="AO54" s="40" t="s">
        <v>19</v>
      </c>
      <c r="AP54" s="40" t="s">
        <v>19</v>
      </c>
      <c r="AQ54" s="40" t="s">
        <v>19</v>
      </c>
      <c r="AR54" s="40" t="s">
        <v>19</v>
      </c>
      <c r="AS54" s="40" t="s">
        <v>19</v>
      </c>
      <c r="AT54" s="40" t="s">
        <v>19</v>
      </c>
      <c r="AU54" s="40" t="s">
        <v>19</v>
      </c>
      <c r="AV54" s="40" t="s">
        <v>19</v>
      </c>
      <c r="AW54" s="40" t="s">
        <v>19</v>
      </c>
      <c r="AX54" s="40" t="s">
        <v>19</v>
      </c>
    </row>
    <row r="55" spans="1:50">
      <c r="A55" s="8" t="s">
        <v>182</v>
      </c>
      <c r="B55" s="144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 t="s">
        <v>19</v>
      </c>
      <c r="M55" s="40" t="s">
        <v>19</v>
      </c>
      <c r="N55" s="40" t="s">
        <v>19</v>
      </c>
      <c r="O55" s="40">
        <v>0</v>
      </c>
      <c r="P55" s="40">
        <v>0</v>
      </c>
      <c r="Q55" s="40">
        <v>0</v>
      </c>
      <c r="R55" s="40">
        <v>0</v>
      </c>
      <c r="S55" s="40" t="s">
        <v>19</v>
      </c>
      <c r="T55" s="40" t="s">
        <v>19</v>
      </c>
      <c r="U55" s="40">
        <v>0</v>
      </c>
      <c r="V55" s="40">
        <v>0</v>
      </c>
      <c r="W55" s="40">
        <v>0</v>
      </c>
      <c r="X55" s="40" t="s">
        <v>19</v>
      </c>
      <c r="Y55" s="40" t="s">
        <v>19</v>
      </c>
      <c r="Z55" s="40" t="s">
        <v>19</v>
      </c>
      <c r="AA55" s="40" t="s">
        <v>19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/>
      <c r="AI55" s="40"/>
      <c r="AJ55" s="40"/>
      <c r="AK55" s="40"/>
      <c r="AL55" s="40"/>
      <c r="AM55" s="40"/>
      <c r="AN55" s="40"/>
      <c r="AO55" s="40"/>
      <c r="AP55" s="40"/>
      <c r="AQ55" s="40">
        <v>0</v>
      </c>
      <c r="AR55" s="40">
        <v>0</v>
      </c>
      <c r="AS55" s="40">
        <v>0</v>
      </c>
      <c r="AT55" s="40">
        <v>0</v>
      </c>
      <c r="AU55" s="40">
        <v>44860</v>
      </c>
      <c r="AV55" s="40">
        <v>44860</v>
      </c>
      <c r="AW55" s="40">
        <v>44860</v>
      </c>
      <c r="AX55" s="40">
        <v>0</v>
      </c>
    </row>
    <row r="56" spans="1:50">
      <c r="A56" s="8" t="s">
        <v>177</v>
      </c>
      <c r="B56" s="144">
        <v>-190133</v>
      </c>
      <c r="C56" s="40">
        <v>-1106204</v>
      </c>
      <c r="D56" s="40">
        <v>-539124</v>
      </c>
      <c r="E56" s="40">
        <v>-252425</v>
      </c>
      <c r="F56" s="40">
        <v>-107710</v>
      </c>
      <c r="G56" s="40">
        <v>-1227416</v>
      </c>
      <c r="H56" s="40">
        <v>-616710</v>
      </c>
      <c r="I56" s="40">
        <v>-363181</v>
      </c>
      <c r="J56" s="40">
        <v>-246515</v>
      </c>
      <c r="K56" s="40">
        <v>-994515</v>
      </c>
      <c r="L56" s="40">
        <v>-414900</v>
      </c>
      <c r="M56" s="40">
        <v>-217503</v>
      </c>
      <c r="N56" s="40">
        <v>-141372</v>
      </c>
      <c r="O56" s="40">
        <v>-1197351</v>
      </c>
      <c r="P56" s="40">
        <v>-753621</v>
      </c>
      <c r="Q56" s="40">
        <v>-465771</v>
      </c>
      <c r="R56" s="40">
        <v>-268765</v>
      </c>
      <c r="S56" s="40">
        <v>-1274813</v>
      </c>
      <c r="T56" s="40">
        <v>-768292</v>
      </c>
      <c r="U56" s="40">
        <v>-395263</v>
      </c>
      <c r="V56" s="40">
        <v>-212434</v>
      </c>
      <c r="W56" s="40">
        <v>-590604</v>
      </c>
      <c r="X56" s="40">
        <v>-243626</v>
      </c>
      <c r="Y56" s="40">
        <v>-54131</v>
      </c>
      <c r="Z56" s="40">
        <v>-35543</v>
      </c>
      <c r="AA56" s="40">
        <v>-532117</v>
      </c>
      <c r="AB56" s="40">
        <v>-266002</v>
      </c>
      <c r="AC56" s="40">
        <v>-105348</v>
      </c>
      <c r="AD56" s="40">
        <v>-57059</v>
      </c>
      <c r="AE56" s="40">
        <v>-527027</v>
      </c>
      <c r="AF56" s="40">
        <v>-242454</v>
      </c>
      <c r="AG56" s="40">
        <v>-77810</v>
      </c>
      <c r="AH56" s="40">
        <v>-45409</v>
      </c>
      <c r="AI56" s="40">
        <v>-459670</v>
      </c>
      <c r="AJ56" s="40">
        <v>-210865</v>
      </c>
      <c r="AK56" s="40">
        <v>-75233</v>
      </c>
      <c r="AL56" s="40">
        <v>-44244</v>
      </c>
      <c r="AM56" s="40">
        <v>-391654</v>
      </c>
      <c r="AN56" s="40">
        <v>-200486</v>
      </c>
      <c r="AO56" s="40">
        <v>-75792</v>
      </c>
      <c r="AP56" s="40">
        <v>-29690</v>
      </c>
      <c r="AQ56" s="40">
        <v>-279483</v>
      </c>
      <c r="AR56" s="40">
        <v>-121671</v>
      </c>
      <c r="AS56" s="40">
        <v>-63864</v>
      </c>
      <c r="AT56" s="40">
        <v>-41497</v>
      </c>
      <c r="AU56" s="40">
        <v>-285323</v>
      </c>
      <c r="AV56" s="40">
        <v>-146300</v>
      </c>
      <c r="AW56" s="40">
        <v>-60580</v>
      </c>
      <c r="AX56" s="40">
        <v>-31577</v>
      </c>
    </row>
    <row r="57" spans="1:50">
      <c r="A57" s="8" t="s">
        <v>355</v>
      </c>
      <c r="B57" s="144">
        <v>-323518</v>
      </c>
      <c r="C57" s="40">
        <v>-1411892</v>
      </c>
      <c r="D57" s="40">
        <v>-1062217</v>
      </c>
      <c r="E57" s="40">
        <v>-692250</v>
      </c>
      <c r="F57" s="40">
        <v>-335643</v>
      </c>
      <c r="G57" s="40">
        <v>-1556308</v>
      </c>
      <c r="H57" s="40">
        <v>-1073920</v>
      </c>
      <c r="I57" s="40">
        <v>-685034</v>
      </c>
      <c r="J57" s="40">
        <v>-331508</v>
      </c>
      <c r="K57" s="40">
        <v>-1495098</v>
      </c>
      <c r="L57" s="40">
        <v>-1044276</v>
      </c>
      <c r="M57" s="40">
        <v>-656865</v>
      </c>
      <c r="N57" s="40">
        <v>-309736</v>
      </c>
      <c r="O57" s="40">
        <v>-1373806</v>
      </c>
      <c r="P57" s="40">
        <v>-1017990</v>
      </c>
      <c r="Q57" s="40">
        <v>-651953</v>
      </c>
      <c r="R57" s="40">
        <v>-304736</v>
      </c>
      <c r="S57" s="40">
        <v>-1196750</v>
      </c>
      <c r="T57" s="40">
        <v>-861503</v>
      </c>
      <c r="U57" s="40">
        <v>-539272</v>
      </c>
      <c r="V57" s="40">
        <v>-239791</v>
      </c>
      <c r="W57" s="40">
        <v>-917711</v>
      </c>
      <c r="X57" s="40">
        <v>-660606</v>
      </c>
      <c r="Y57" s="40">
        <v>-422365</v>
      </c>
      <c r="Z57" s="40">
        <v>-192121</v>
      </c>
      <c r="AA57" s="40">
        <v>-852931</v>
      </c>
      <c r="AB57" s="40">
        <v>-618351</v>
      </c>
      <c r="AC57" s="40">
        <v>-391489</v>
      </c>
      <c r="AD57" s="40">
        <v>-180393</v>
      </c>
      <c r="AE57" s="40">
        <v>-760927</v>
      </c>
      <c r="AF57" s="40">
        <v>-562926</v>
      </c>
      <c r="AG57" s="40">
        <v>-350382</v>
      </c>
      <c r="AH57" s="40">
        <v>-166484</v>
      </c>
      <c r="AI57" s="40">
        <v>-706133</v>
      </c>
      <c r="AJ57" s="40">
        <v>-506660</v>
      </c>
      <c r="AK57" s="40">
        <v>-318691</v>
      </c>
      <c r="AL57" s="40">
        <v>-152257</v>
      </c>
      <c r="AM57" s="40">
        <v>-584356</v>
      </c>
      <c r="AN57" s="40">
        <v>-430565</v>
      </c>
      <c r="AO57" s="40">
        <v>-276161</v>
      </c>
      <c r="AP57" s="40">
        <v>-113607</v>
      </c>
      <c r="AQ57" s="40">
        <v>-449437</v>
      </c>
      <c r="AR57" s="40">
        <v>-325587</v>
      </c>
      <c r="AS57" s="40">
        <v>-210212</v>
      </c>
      <c r="AT57" s="40">
        <v>-101398</v>
      </c>
      <c r="AU57" s="40">
        <v>-384274</v>
      </c>
      <c r="AV57" s="40">
        <v>-259740</v>
      </c>
      <c r="AW57" s="40">
        <v>-144312</v>
      </c>
      <c r="AX57" s="40">
        <v>-55623</v>
      </c>
    </row>
    <row r="58" spans="1:50">
      <c r="A58" s="8" t="s">
        <v>395</v>
      </c>
      <c r="B58" s="144">
        <v>-546734</v>
      </c>
      <c r="C58" s="40">
        <v>-1534989</v>
      </c>
      <c r="D58" s="40">
        <v>-807677</v>
      </c>
      <c r="E58" s="40">
        <v>-673790</v>
      </c>
      <c r="F58" s="40">
        <v>-349660</v>
      </c>
      <c r="G58" s="40">
        <v>1020012</v>
      </c>
      <c r="H58" s="40">
        <v>1244676</v>
      </c>
      <c r="I58" s="40">
        <v>715872</v>
      </c>
      <c r="J58" s="40">
        <v>-210655</v>
      </c>
      <c r="K58" s="40">
        <v>-8017</v>
      </c>
      <c r="L58" s="40">
        <v>1454791</v>
      </c>
      <c r="M58" s="40">
        <v>1437720</v>
      </c>
      <c r="N58" s="40">
        <v>594571</v>
      </c>
      <c r="O58" s="40">
        <v>319078</v>
      </c>
      <c r="P58" s="40">
        <v>629667</v>
      </c>
      <c r="Q58" s="40">
        <v>1260711</v>
      </c>
      <c r="R58" s="40">
        <v>268553</v>
      </c>
      <c r="S58" s="40">
        <v>-1722060</v>
      </c>
      <c r="T58" s="40">
        <v>-74786</v>
      </c>
      <c r="U58" s="40">
        <v>-19874</v>
      </c>
      <c r="V58" s="40">
        <v>-211438</v>
      </c>
      <c r="W58" s="40">
        <v>814115</v>
      </c>
      <c r="X58" s="40">
        <v>698706</v>
      </c>
      <c r="Y58" s="40">
        <v>137344</v>
      </c>
      <c r="Z58" s="40">
        <v>438586</v>
      </c>
      <c r="AA58" s="40">
        <v>101276</v>
      </c>
      <c r="AB58" s="40">
        <v>583010</v>
      </c>
      <c r="AC58" s="40">
        <v>582303</v>
      </c>
      <c r="AD58" s="40">
        <v>-197585</v>
      </c>
      <c r="AE58" s="40">
        <v>-453858</v>
      </c>
      <c r="AF58" s="40">
        <v>354421</v>
      </c>
      <c r="AG58" s="40">
        <v>262265</v>
      </c>
      <c r="AH58" s="40">
        <v>88020</v>
      </c>
      <c r="AI58" s="40">
        <v>-232999</v>
      </c>
      <c r="AJ58" s="40">
        <v>307132</v>
      </c>
      <c r="AK58" s="40">
        <v>27033</v>
      </c>
      <c r="AL58" s="40">
        <v>-195944</v>
      </c>
      <c r="AM58" s="40">
        <v>54318</v>
      </c>
      <c r="AN58" s="40">
        <v>247660</v>
      </c>
      <c r="AO58" s="40">
        <v>177172</v>
      </c>
      <c r="AP58" s="40">
        <v>376621</v>
      </c>
      <c r="AQ58" s="40">
        <v>-706487</v>
      </c>
      <c r="AR58" s="40">
        <v>-306407</v>
      </c>
      <c r="AS58" s="40">
        <v>-222251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</row>
    <row r="59" spans="1:50">
      <c r="A59" s="8" t="s">
        <v>286</v>
      </c>
      <c r="B59" s="144">
        <v>4142</v>
      </c>
      <c r="C59" s="40">
        <v>10150</v>
      </c>
      <c r="D59" s="40">
        <v>6149</v>
      </c>
      <c r="E59" s="40">
        <v>3016</v>
      </c>
      <c r="F59" s="40">
        <v>1054</v>
      </c>
      <c r="G59" s="40">
        <v>17183</v>
      </c>
      <c r="H59" s="40">
        <v>10871</v>
      </c>
      <c r="I59" s="40">
        <v>7185</v>
      </c>
      <c r="J59" s="40">
        <v>4079</v>
      </c>
      <c r="K59" s="40">
        <v>9357</v>
      </c>
      <c r="L59" s="40">
        <v>7237</v>
      </c>
      <c r="M59" s="40">
        <v>4417</v>
      </c>
      <c r="N59" s="40">
        <v>3004</v>
      </c>
      <c r="O59" s="40">
        <v>5652</v>
      </c>
      <c r="P59" s="40">
        <v>3614</v>
      </c>
      <c r="Q59" s="40">
        <v>3599</v>
      </c>
      <c r="R59" s="40">
        <v>2443</v>
      </c>
      <c r="S59" s="40">
        <v>10237</v>
      </c>
      <c r="T59" s="40">
        <v>8872</v>
      </c>
      <c r="U59" s="40">
        <v>6331</v>
      </c>
      <c r="V59" s="40">
        <v>1102</v>
      </c>
      <c r="W59" s="40">
        <v>16041</v>
      </c>
      <c r="X59" s="40">
        <v>14327</v>
      </c>
      <c r="Y59" s="40">
        <v>8403</v>
      </c>
      <c r="Z59" s="40">
        <v>5835</v>
      </c>
      <c r="AA59" s="40">
        <v>9119</v>
      </c>
      <c r="AB59" s="40">
        <v>7417</v>
      </c>
      <c r="AC59" s="40">
        <v>4337</v>
      </c>
      <c r="AD59" s="40">
        <v>3191</v>
      </c>
      <c r="AE59" s="40">
        <v>5133</v>
      </c>
      <c r="AF59" s="40">
        <v>4309</v>
      </c>
      <c r="AG59" s="40">
        <v>3919</v>
      </c>
      <c r="AH59" s="40">
        <v>1569</v>
      </c>
      <c r="AI59" s="40">
        <v>6553</v>
      </c>
      <c r="AJ59" s="40">
        <v>5681</v>
      </c>
      <c r="AK59" s="40">
        <v>3647</v>
      </c>
      <c r="AL59" s="40">
        <v>1058</v>
      </c>
      <c r="AM59" s="40">
        <v>4641</v>
      </c>
      <c r="AN59" s="40">
        <v>1889</v>
      </c>
      <c r="AO59" s="40">
        <v>783</v>
      </c>
      <c r="AP59" s="40">
        <v>64</v>
      </c>
      <c r="AQ59" s="40">
        <v>12333</v>
      </c>
      <c r="AR59" s="40">
        <v>12253</v>
      </c>
      <c r="AS59" s="40">
        <v>11111</v>
      </c>
      <c r="AT59" s="40">
        <v>10382</v>
      </c>
      <c r="AU59" s="40">
        <v>3356</v>
      </c>
      <c r="AV59" s="40">
        <v>8436</v>
      </c>
      <c r="AW59" s="40">
        <v>6210</v>
      </c>
      <c r="AX59" s="40">
        <v>246</v>
      </c>
    </row>
    <row r="60" spans="1:50" s="91" customFormat="1">
      <c r="A60" s="97" t="s">
        <v>235</v>
      </c>
      <c r="B60" s="144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 t="s">
        <v>19</v>
      </c>
      <c r="T60" s="102" t="s">
        <v>19</v>
      </c>
      <c r="U60" s="102">
        <v>0</v>
      </c>
      <c r="V60" s="102">
        <v>0</v>
      </c>
      <c r="W60" s="102">
        <v>0</v>
      </c>
      <c r="X60" s="102" t="s">
        <v>19</v>
      </c>
      <c r="Y60" s="102" t="s">
        <v>19</v>
      </c>
      <c r="Z60" s="102" t="s">
        <v>19</v>
      </c>
      <c r="AA60" s="102">
        <v>0</v>
      </c>
      <c r="AB60" s="102">
        <v>0</v>
      </c>
      <c r="AC60" s="102">
        <v>0</v>
      </c>
      <c r="AD60" s="102">
        <v>0</v>
      </c>
      <c r="AE60" s="102">
        <v>2259</v>
      </c>
      <c r="AF60" s="102">
        <v>0</v>
      </c>
      <c r="AG60" s="102">
        <v>0</v>
      </c>
      <c r="AH60" s="102">
        <v>0</v>
      </c>
      <c r="AI60" s="102">
        <v>0</v>
      </c>
      <c r="AJ60" s="102">
        <v>0</v>
      </c>
      <c r="AK60" s="102">
        <v>0</v>
      </c>
      <c r="AL60" s="102">
        <v>0</v>
      </c>
      <c r="AM60" s="102">
        <v>668</v>
      </c>
      <c r="AN60" s="102">
        <v>0</v>
      </c>
      <c r="AO60" s="102">
        <v>0</v>
      </c>
      <c r="AP60" s="102">
        <v>0</v>
      </c>
      <c r="AQ60" s="102">
        <v>0</v>
      </c>
      <c r="AR60" s="102">
        <v>0</v>
      </c>
      <c r="AS60" s="102">
        <v>0</v>
      </c>
      <c r="AT60" s="102">
        <v>0</v>
      </c>
      <c r="AU60" s="102">
        <v>0</v>
      </c>
      <c r="AV60" s="102">
        <v>0</v>
      </c>
      <c r="AW60" s="102">
        <v>0</v>
      </c>
      <c r="AX60" s="102">
        <v>0</v>
      </c>
    </row>
    <row r="61" spans="1:50">
      <c r="A61" s="8" t="s">
        <v>39</v>
      </c>
      <c r="B61" s="144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-139</v>
      </c>
      <c r="P61" s="40">
        <v>0</v>
      </c>
      <c r="Q61" s="40">
        <v>0</v>
      </c>
      <c r="R61" s="40">
        <v>0</v>
      </c>
      <c r="S61" s="40" t="s">
        <v>19</v>
      </c>
      <c r="T61" s="40" t="s">
        <v>19</v>
      </c>
      <c r="U61" s="40">
        <v>0</v>
      </c>
      <c r="V61" s="40">
        <v>0</v>
      </c>
      <c r="W61" s="40">
        <v>0</v>
      </c>
      <c r="X61" s="40" t="s">
        <v>19</v>
      </c>
      <c r="Y61" s="40" t="s">
        <v>19</v>
      </c>
      <c r="Z61" s="40" t="s">
        <v>19</v>
      </c>
      <c r="AA61" s="40">
        <v>0</v>
      </c>
      <c r="AB61" s="40">
        <v>0</v>
      </c>
      <c r="AC61" s="40">
        <v>0</v>
      </c>
      <c r="AD61" s="40">
        <v>0</v>
      </c>
      <c r="AE61" s="40">
        <v>-833</v>
      </c>
      <c r="AF61" s="40">
        <v>0</v>
      </c>
      <c r="AG61" s="40">
        <v>0</v>
      </c>
      <c r="AH61" s="40">
        <v>0</v>
      </c>
      <c r="AI61" s="40">
        <v>0</v>
      </c>
      <c r="AJ61" s="40">
        <v>-2667</v>
      </c>
      <c r="AK61" s="40">
        <v>0</v>
      </c>
      <c r="AL61" s="40">
        <v>0</v>
      </c>
      <c r="AM61" s="40">
        <v>26</v>
      </c>
      <c r="AN61" s="40">
        <v>0</v>
      </c>
      <c r="AO61" s="40">
        <v>0</v>
      </c>
      <c r="AP61" s="40">
        <v>0</v>
      </c>
      <c r="AQ61" s="40">
        <v>-1000</v>
      </c>
      <c r="AR61" s="40">
        <v>0</v>
      </c>
      <c r="AS61" s="40">
        <v>0</v>
      </c>
      <c r="AT61" s="40">
        <v>0</v>
      </c>
      <c r="AU61" s="40">
        <v>0</v>
      </c>
      <c r="AV61" s="40">
        <v>3127</v>
      </c>
      <c r="AW61" s="40">
        <v>0</v>
      </c>
      <c r="AX61" s="40">
        <v>0</v>
      </c>
    </row>
    <row r="62" spans="1:50">
      <c r="A62" s="8" t="s">
        <v>367</v>
      </c>
      <c r="B62" s="144">
        <v>0</v>
      </c>
      <c r="C62" s="40">
        <v>559</v>
      </c>
      <c r="D62" s="40">
        <v>559</v>
      </c>
      <c r="E62" s="40">
        <v>559</v>
      </c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</row>
    <row r="63" spans="1:50">
      <c r="A63" s="8" t="s">
        <v>390</v>
      </c>
      <c r="B63" s="144">
        <v>0</v>
      </c>
      <c r="C63" s="40">
        <v>-175966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</row>
    <row r="64" spans="1:50">
      <c r="A64" s="8" t="s">
        <v>178</v>
      </c>
      <c r="B64" s="144">
        <v>0</v>
      </c>
      <c r="C64" s="40">
        <v>2716</v>
      </c>
      <c r="D64" s="40">
        <v>2716</v>
      </c>
      <c r="E64" s="40">
        <v>2716</v>
      </c>
      <c r="F64" s="40">
        <v>559</v>
      </c>
      <c r="G64" s="40">
        <v>1959</v>
      </c>
      <c r="H64" s="40">
        <v>1959</v>
      </c>
      <c r="I64" s="40">
        <v>1959</v>
      </c>
      <c r="J64" s="40">
        <v>0</v>
      </c>
      <c r="K64" s="40">
        <v>1156</v>
      </c>
      <c r="L64" s="40">
        <v>1156</v>
      </c>
      <c r="M64" s="40">
        <v>1156</v>
      </c>
      <c r="N64" s="40">
        <v>0</v>
      </c>
      <c r="O64" s="40">
        <v>1723</v>
      </c>
      <c r="P64" s="40">
        <v>1723</v>
      </c>
      <c r="Q64" s="40">
        <v>1723</v>
      </c>
      <c r="R64" s="40">
        <v>0</v>
      </c>
      <c r="S64" s="40">
        <v>1394</v>
      </c>
      <c r="T64" s="40">
        <v>1394</v>
      </c>
      <c r="U64" s="40">
        <v>1394</v>
      </c>
      <c r="V64" s="40">
        <v>0</v>
      </c>
      <c r="W64" s="40">
        <v>249</v>
      </c>
      <c r="X64" s="40" t="s">
        <v>19</v>
      </c>
      <c r="Y64" s="40" t="s">
        <v>19</v>
      </c>
      <c r="Z64" s="40" t="s">
        <v>19</v>
      </c>
      <c r="AA64" s="40">
        <v>294</v>
      </c>
      <c r="AB64" s="40">
        <v>294</v>
      </c>
      <c r="AC64" s="40">
        <v>294</v>
      </c>
      <c r="AD64" s="40">
        <v>0</v>
      </c>
      <c r="AE64" s="40">
        <v>0</v>
      </c>
      <c r="AF64" s="40">
        <v>-833</v>
      </c>
      <c r="AG64" s="40">
        <v>-500</v>
      </c>
      <c r="AH64" s="40">
        <v>-333</v>
      </c>
      <c r="AI64" s="40">
        <v>-4830</v>
      </c>
      <c r="AJ64" s="40">
        <v>4</v>
      </c>
      <c r="AK64" s="40">
        <v>-1000</v>
      </c>
      <c r="AL64" s="40">
        <v>-1000</v>
      </c>
      <c r="AM64" s="40">
        <v>0</v>
      </c>
      <c r="AN64" s="40">
        <v>0</v>
      </c>
      <c r="AO64" s="40">
        <v>0</v>
      </c>
      <c r="AP64" s="40">
        <v>-1000</v>
      </c>
      <c r="AQ64" s="40">
        <v>0</v>
      </c>
      <c r="AR64" s="40">
        <v>0</v>
      </c>
      <c r="AS64" s="40">
        <v>0</v>
      </c>
      <c r="AT64" s="40">
        <v>0</v>
      </c>
      <c r="AU64" s="40">
        <v>3127</v>
      </c>
      <c r="AV64" s="40">
        <v>0</v>
      </c>
      <c r="AW64" s="40">
        <v>3127</v>
      </c>
      <c r="AX64" s="40">
        <v>0</v>
      </c>
    </row>
    <row r="65" spans="1:50">
      <c r="A65" s="8"/>
      <c r="B65" s="144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</row>
    <row r="66" spans="1:50" s="100" customFormat="1">
      <c r="A66" s="99" t="s">
        <v>236</v>
      </c>
      <c r="B66" s="176">
        <f t="shared" ref="B66" si="18">SUM(B68:B75)</f>
        <v>798576</v>
      </c>
      <c r="C66" s="101">
        <f t="shared" ref="C66:F66" si="19">SUM(C68:C75)</f>
        <v>200964</v>
      </c>
      <c r="D66" s="101">
        <f t="shared" si="19"/>
        <v>437410</v>
      </c>
      <c r="E66" s="101">
        <f t="shared" ref="E66" si="20">SUM(E68:E75)</f>
        <v>52830</v>
      </c>
      <c r="F66" s="101">
        <f t="shared" si="19"/>
        <v>-495680</v>
      </c>
      <c r="G66" s="101">
        <f>SUM(G68:G75)</f>
        <v>-220552</v>
      </c>
      <c r="H66" s="101">
        <f t="shared" ref="H66:J66" si="21">SUM(H68:H75)</f>
        <v>344671</v>
      </c>
      <c r="I66" s="101">
        <f t="shared" si="21"/>
        <v>-364136</v>
      </c>
      <c r="J66" s="101">
        <f t="shared" si="21"/>
        <v>403620</v>
      </c>
      <c r="K66" s="101">
        <f t="shared" ref="K66:L66" si="22">SUM(K68:K75)</f>
        <v>-1333266</v>
      </c>
      <c r="L66" s="101">
        <f t="shared" si="22"/>
        <v>-1102908</v>
      </c>
      <c r="M66" s="101">
        <v>-1320990</v>
      </c>
      <c r="N66" s="101">
        <v>-791211</v>
      </c>
      <c r="O66" s="101">
        <v>-572183</v>
      </c>
      <c r="P66" s="101">
        <v>-341267</v>
      </c>
      <c r="Q66" s="101">
        <v>-609758</v>
      </c>
      <c r="R66" s="101">
        <v>-202363</v>
      </c>
      <c r="S66" s="101">
        <v>573946</v>
      </c>
      <c r="T66" s="101">
        <v>-489258</v>
      </c>
      <c r="U66" s="101">
        <v>-32423</v>
      </c>
      <c r="V66" s="101">
        <v>-202231</v>
      </c>
      <c r="W66" s="101">
        <v>-1386847</v>
      </c>
      <c r="X66" s="101">
        <v>-988280</v>
      </c>
      <c r="Y66" s="101">
        <v>-503774</v>
      </c>
      <c r="Z66" s="101">
        <v>-346379</v>
      </c>
      <c r="AA66" s="101">
        <v>-774440</v>
      </c>
      <c r="AB66" s="101">
        <v>-639597</v>
      </c>
      <c r="AC66" s="101">
        <v>-434015</v>
      </c>
      <c r="AD66" s="101">
        <v>170492</v>
      </c>
      <c r="AE66" s="101">
        <v>141601</v>
      </c>
      <c r="AF66" s="101">
        <v>-24711</v>
      </c>
      <c r="AG66" s="101">
        <v>22404</v>
      </c>
      <c r="AH66" s="101">
        <v>119878</v>
      </c>
      <c r="AI66" s="101">
        <v>-92210</v>
      </c>
      <c r="AJ66" s="101">
        <v>159656</v>
      </c>
      <c r="AK66" s="101">
        <v>309010</v>
      </c>
      <c r="AL66" s="101">
        <v>206973</v>
      </c>
      <c r="AM66" s="101">
        <v>-299168</v>
      </c>
      <c r="AN66" s="101">
        <v>-14738</v>
      </c>
      <c r="AO66" s="101">
        <v>-22900</v>
      </c>
      <c r="AP66" s="101">
        <v>-265540</v>
      </c>
      <c r="AQ66" s="101">
        <v>-50573</v>
      </c>
      <c r="AR66" s="101">
        <v>-140008</v>
      </c>
      <c r="AS66" s="101">
        <v>-65413</v>
      </c>
      <c r="AT66" s="101">
        <v>154593</v>
      </c>
      <c r="AU66" s="101">
        <v>351519</v>
      </c>
      <c r="AV66" s="101">
        <v>236224</v>
      </c>
      <c r="AW66" s="101">
        <v>85237</v>
      </c>
      <c r="AX66" s="101">
        <v>248929</v>
      </c>
    </row>
    <row r="67" spans="1:50" ht="3.75" customHeight="1">
      <c r="A67" s="8"/>
      <c r="B67" s="144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</row>
    <row r="68" spans="1:50">
      <c r="A68" s="8" t="s">
        <v>356</v>
      </c>
      <c r="B68" s="144">
        <v>-142706</v>
      </c>
      <c r="C68" s="40">
        <v>-696232</v>
      </c>
      <c r="D68" s="40">
        <v>-543577</v>
      </c>
      <c r="E68" s="40">
        <v>-399446</v>
      </c>
      <c r="F68" s="40">
        <v>-242587</v>
      </c>
      <c r="G68" s="40">
        <v>-679181</v>
      </c>
      <c r="H68" s="40">
        <v>-550967</v>
      </c>
      <c r="I68" s="40">
        <v>-423964</v>
      </c>
      <c r="J68" s="40">
        <v>-266514</v>
      </c>
      <c r="K68" s="40">
        <v>-676061</v>
      </c>
      <c r="L68" s="40">
        <v>-433635</v>
      </c>
      <c r="M68" s="40">
        <v>-311808</v>
      </c>
      <c r="N68" s="40">
        <v>-155192</v>
      </c>
      <c r="O68" s="40">
        <v>-577319</v>
      </c>
      <c r="P68" s="40">
        <v>-450992</v>
      </c>
      <c r="Q68" s="40">
        <v>-328402</v>
      </c>
      <c r="R68" s="40">
        <v>-164620</v>
      </c>
      <c r="S68" s="40">
        <v>-525413</v>
      </c>
      <c r="T68" s="40">
        <v>-449047</v>
      </c>
      <c r="U68" s="40">
        <v>-322710</v>
      </c>
      <c r="V68" s="40">
        <v>-128376</v>
      </c>
      <c r="W68" s="40">
        <v>-295975</v>
      </c>
      <c r="X68" s="40">
        <v>-234486</v>
      </c>
      <c r="Y68" s="40">
        <v>-238791</v>
      </c>
      <c r="Z68" s="40">
        <v>-112341</v>
      </c>
      <c r="AA68" s="40">
        <v>-276168</v>
      </c>
      <c r="AB68" s="40">
        <v>-104680</v>
      </c>
      <c r="AC68" s="40">
        <v>-191015</v>
      </c>
      <c r="AD68" s="40">
        <v>-105002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</row>
    <row r="69" spans="1:50">
      <c r="A69" s="8" t="s">
        <v>357</v>
      </c>
      <c r="B69" s="144">
        <v>2060905</v>
      </c>
      <c r="C69" s="40">
        <v>1730703</v>
      </c>
      <c r="D69" s="40">
        <v>1730703</v>
      </c>
      <c r="E69" s="40">
        <v>1129305</v>
      </c>
      <c r="F69" s="40">
        <v>250121</v>
      </c>
      <c r="G69" s="40">
        <v>2476779</v>
      </c>
      <c r="H69" s="40">
        <v>2347575</v>
      </c>
      <c r="I69" s="40">
        <v>1100693</v>
      </c>
      <c r="J69" s="40">
        <v>1063982</v>
      </c>
      <c r="K69" s="40">
        <v>573721</v>
      </c>
      <c r="L69" s="40">
        <v>482999</v>
      </c>
      <c r="M69" s="40">
        <v>97000</v>
      </c>
      <c r="N69" s="40">
        <v>0</v>
      </c>
      <c r="O69" s="40">
        <v>875242</v>
      </c>
      <c r="P69" s="40">
        <v>677200</v>
      </c>
      <c r="Q69" s="40">
        <v>88000</v>
      </c>
      <c r="R69" s="40">
        <v>70000</v>
      </c>
      <c r="S69" s="40">
        <v>3517764</v>
      </c>
      <c r="T69" s="40">
        <v>1951678</v>
      </c>
      <c r="U69" s="40">
        <v>1201530</v>
      </c>
      <c r="V69" s="40">
        <v>500000</v>
      </c>
      <c r="W69" s="40">
        <v>212479</v>
      </c>
      <c r="X69" s="40">
        <v>212479</v>
      </c>
      <c r="Y69" s="40">
        <v>212479</v>
      </c>
      <c r="Z69" s="40">
        <v>143481</v>
      </c>
      <c r="AA69" s="40">
        <v>546107</v>
      </c>
      <c r="AB69" s="40">
        <v>416413</v>
      </c>
      <c r="AC69" s="40">
        <v>416431</v>
      </c>
      <c r="AD69" s="40">
        <v>416087</v>
      </c>
      <c r="AE69" s="40">
        <v>1876608</v>
      </c>
      <c r="AF69" s="40">
        <v>1153510</v>
      </c>
      <c r="AG69" s="40">
        <v>1137239</v>
      </c>
      <c r="AH69" s="40">
        <v>981355</v>
      </c>
      <c r="AI69" s="40">
        <v>1746615</v>
      </c>
      <c r="AJ69" s="40">
        <v>1155785</v>
      </c>
      <c r="AK69" s="40">
        <v>1158771</v>
      </c>
      <c r="AL69" s="40">
        <v>825461</v>
      </c>
      <c r="AM69" s="40">
        <v>825506</v>
      </c>
      <c r="AN69" s="40">
        <v>779876</v>
      </c>
      <c r="AO69" s="40">
        <v>687086</v>
      </c>
      <c r="AP69" s="40">
        <v>16284</v>
      </c>
      <c r="AQ69" s="40">
        <v>1023010</v>
      </c>
      <c r="AR69" s="40">
        <v>632717</v>
      </c>
      <c r="AS69" s="40">
        <v>581540</v>
      </c>
      <c r="AT69" s="40">
        <v>461966</v>
      </c>
      <c r="AU69" s="40">
        <v>1380818</v>
      </c>
      <c r="AV69" s="40">
        <v>930098</v>
      </c>
      <c r="AW69" s="40">
        <v>396818</v>
      </c>
      <c r="AX69" s="40">
        <v>362199</v>
      </c>
    </row>
    <row r="70" spans="1:50">
      <c r="A70" s="8" t="s">
        <v>179</v>
      </c>
      <c r="B70" s="144">
        <v>-1119623</v>
      </c>
      <c r="C70" s="40">
        <v>-615086</v>
      </c>
      <c r="D70" s="40">
        <v>-572295</v>
      </c>
      <c r="E70" s="40">
        <v>-548039</v>
      </c>
      <c r="F70" s="40">
        <v>-503214</v>
      </c>
      <c r="G70" s="40">
        <v>-1110720</v>
      </c>
      <c r="H70" s="40">
        <v>-591185</v>
      </c>
      <c r="I70" s="40">
        <v>-352370</v>
      </c>
      <c r="J70" s="40">
        <v>-112848</v>
      </c>
      <c r="K70" s="40">
        <v>-812990</v>
      </c>
      <c r="L70" s="40">
        <v>-744817</v>
      </c>
      <c r="M70" s="40">
        <v>-698727</v>
      </c>
      <c r="N70" s="40">
        <v>-636019</v>
      </c>
      <c r="O70" s="40">
        <v>-494266</v>
      </c>
      <c r="P70" s="40">
        <v>-191635</v>
      </c>
      <c r="Q70" s="40">
        <v>-133515</v>
      </c>
      <c r="R70" s="40">
        <v>-107743</v>
      </c>
      <c r="S70" s="40">
        <v>-1610848</v>
      </c>
      <c r="T70" s="40">
        <v>-1184332</v>
      </c>
      <c r="U70" s="40">
        <v>-611250</v>
      </c>
      <c r="V70" s="40">
        <v>-573855</v>
      </c>
      <c r="W70" s="40">
        <v>-1107098</v>
      </c>
      <c r="X70" s="40">
        <v>-770020</v>
      </c>
      <c r="Y70" s="40">
        <v>-401204</v>
      </c>
      <c r="Z70" s="40">
        <v>-377519</v>
      </c>
      <c r="AA70" s="40">
        <v>-739887</v>
      </c>
      <c r="AB70" s="40">
        <v>-662281</v>
      </c>
      <c r="AC70" s="40">
        <v>-514966</v>
      </c>
      <c r="AD70" s="40">
        <v>-140593</v>
      </c>
      <c r="AE70" s="40">
        <v>-1555007</v>
      </c>
      <c r="AF70" s="40">
        <v>-998221</v>
      </c>
      <c r="AG70" s="40">
        <v>-934835</v>
      </c>
      <c r="AH70" s="40">
        <v>-861477</v>
      </c>
      <c r="AI70" s="40">
        <v>-1595432</v>
      </c>
      <c r="AJ70" s="40">
        <v>-873086</v>
      </c>
      <c r="AK70" s="40">
        <v>-749762</v>
      </c>
      <c r="AL70" s="40">
        <v>-618488</v>
      </c>
      <c r="AM70" s="40">
        <v>-1002636</v>
      </c>
      <c r="AN70" s="40">
        <v>-724410</v>
      </c>
      <c r="AO70" s="40">
        <v>-639543</v>
      </c>
      <c r="AP70" s="40">
        <v>-274919</v>
      </c>
      <c r="AQ70" s="40">
        <v>-984368</v>
      </c>
      <c r="AR70" s="40">
        <v>-703219</v>
      </c>
      <c r="AS70" s="40">
        <v>-580745</v>
      </c>
      <c r="AT70" s="40">
        <v>-308864</v>
      </c>
      <c r="AU70" s="40">
        <v>-991355</v>
      </c>
      <c r="AV70" s="40">
        <v>-656142</v>
      </c>
      <c r="AW70" s="40">
        <v>-270946</v>
      </c>
      <c r="AX70" s="40">
        <v>-113935</v>
      </c>
    </row>
    <row r="71" spans="1:50">
      <c r="A71" s="8" t="s">
        <v>39</v>
      </c>
      <c r="B71" s="144">
        <v>0</v>
      </c>
      <c r="C71" s="40">
        <v>0</v>
      </c>
      <c r="D71" s="40">
        <v>0</v>
      </c>
      <c r="E71" s="40">
        <v>-310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 t="s">
        <v>19</v>
      </c>
      <c r="O71" s="40">
        <v>0</v>
      </c>
      <c r="P71" s="40">
        <v>0</v>
      </c>
      <c r="Q71" s="40">
        <v>0</v>
      </c>
      <c r="R71" s="40">
        <v>0</v>
      </c>
      <c r="S71" s="40" t="s">
        <v>19</v>
      </c>
      <c r="T71" s="40" t="s">
        <v>19</v>
      </c>
      <c r="U71" s="40">
        <v>0</v>
      </c>
      <c r="V71" s="40">
        <v>0</v>
      </c>
      <c r="W71" s="40">
        <v>0</v>
      </c>
      <c r="X71" s="40" t="s">
        <v>19</v>
      </c>
      <c r="Y71" s="40" t="s">
        <v>19</v>
      </c>
      <c r="Z71" s="40" t="s">
        <v>19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-111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2259</v>
      </c>
      <c r="AW71" s="40">
        <v>0</v>
      </c>
      <c r="AX71" s="40">
        <v>0</v>
      </c>
    </row>
    <row r="72" spans="1:50">
      <c r="A72" s="8" t="s">
        <v>358</v>
      </c>
      <c r="B72" s="144">
        <v>0</v>
      </c>
      <c r="C72" s="40">
        <v>-128680</v>
      </c>
      <c r="D72" s="40">
        <v>-128680</v>
      </c>
      <c r="E72" s="40">
        <v>-128680</v>
      </c>
      <c r="F72" s="40">
        <v>0</v>
      </c>
      <c r="G72" s="40">
        <v>-407408</v>
      </c>
      <c r="H72" s="40">
        <v>-407408</v>
      </c>
      <c r="I72" s="40">
        <v>-278796</v>
      </c>
      <c r="J72" s="40">
        <v>0</v>
      </c>
      <c r="K72" s="40">
        <v>-408165</v>
      </c>
      <c r="L72" s="40">
        <v>-408165</v>
      </c>
      <c r="M72" s="40">
        <v>-408165</v>
      </c>
      <c r="N72" s="40" t="s">
        <v>19</v>
      </c>
      <c r="O72" s="40">
        <v>0</v>
      </c>
      <c r="P72" s="40">
        <v>0</v>
      </c>
      <c r="Q72" s="40">
        <v>0</v>
      </c>
      <c r="R72" s="40">
        <v>0</v>
      </c>
      <c r="S72" s="40" t="s">
        <v>19</v>
      </c>
      <c r="T72" s="40" t="s">
        <v>19</v>
      </c>
      <c r="U72" s="40">
        <v>0</v>
      </c>
      <c r="V72" s="40">
        <v>0</v>
      </c>
      <c r="W72" s="40">
        <v>0</v>
      </c>
      <c r="X72" s="40" t="s">
        <v>19</v>
      </c>
      <c r="Y72" s="40" t="s">
        <v>19</v>
      </c>
      <c r="Z72" s="40" t="s">
        <v>19</v>
      </c>
      <c r="AA72" s="40">
        <v>0</v>
      </c>
      <c r="AB72" s="40">
        <v>0</v>
      </c>
      <c r="AC72" s="40">
        <v>0</v>
      </c>
      <c r="AD72" s="40"/>
      <c r="AE72" s="40">
        <v>0</v>
      </c>
      <c r="AF72" s="40">
        <v>0</v>
      </c>
      <c r="AG72" s="40">
        <v>0</v>
      </c>
      <c r="AH72" s="40"/>
      <c r="AI72" s="40"/>
      <c r="AJ72" s="40"/>
      <c r="AK72" s="40"/>
      <c r="AL72" s="40"/>
      <c r="AM72" s="40"/>
      <c r="AN72" s="40"/>
      <c r="AO72" s="40"/>
      <c r="AP72" s="40"/>
      <c r="AQ72" s="40">
        <v>0</v>
      </c>
      <c r="AR72" s="40">
        <v>-8734</v>
      </c>
      <c r="AS72" s="40">
        <v>0</v>
      </c>
      <c r="AT72" s="40">
        <v>0</v>
      </c>
      <c r="AU72" s="40">
        <v>0</v>
      </c>
      <c r="AV72" s="40">
        <v>0</v>
      </c>
      <c r="AW72" s="40">
        <v>1290</v>
      </c>
      <c r="AX72" s="40">
        <v>0</v>
      </c>
    </row>
    <row r="73" spans="1:50">
      <c r="A73" s="8" t="s">
        <v>342</v>
      </c>
      <c r="B73" s="144">
        <v>0</v>
      </c>
      <c r="C73" s="40">
        <v>-89431</v>
      </c>
      <c r="D73" s="40">
        <v>-48431</v>
      </c>
      <c r="E73" s="40">
        <v>0</v>
      </c>
      <c r="F73" s="40">
        <v>0</v>
      </c>
      <c r="G73" s="40">
        <v>-502152</v>
      </c>
      <c r="H73" s="40">
        <v>-455474</v>
      </c>
      <c r="I73" s="40">
        <v>-411829</v>
      </c>
      <c r="J73" s="40">
        <v>-283130</v>
      </c>
      <c r="K73" s="40">
        <v>-10482</v>
      </c>
      <c r="L73" s="40" t="s">
        <v>19</v>
      </c>
      <c r="M73" s="40" t="s">
        <v>19</v>
      </c>
      <c r="N73" s="40" t="s">
        <v>19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-8636</v>
      </c>
      <c r="X73" s="40">
        <v>-8636</v>
      </c>
      <c r="Y73" s="40">
        <v>-8636</v>
      </c>
      <c r="Z73" s="40" t="s">
        <v>19</v>
      </c>
      <c r="AA73" s="40">
        <v>-74493</v>
      </c>
      <c r="AB73" s="40">
        <v>-59050</v>
      </c>
      <c r="AC73" s="40">
        <v>-34466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-145756</v>
      </c>
      <c r="AJ73" s="40">
        <v>-23044</v>
      </c>
      <c r="AK73" s="40">
        <v>0</v>
      </c>
      <c r="AL73" s="40">
        <v>0</v>
      </c>
      <c r="AM73" s="40">
        <v>-68232</v>
      </c>
      <c r="AN73" s="40">
        <v>-15577</v>
      </c>
      <c r="AO73" s="40">
        <v>-15577</v>
      </c>
      <c r="AP73" s="40">
        <v>-7423</v>
      </c>
      <c r="AQ73" s="40">
        <v>-31904</v>
      </c>
      <c r="AR73" s="40">
        <v>7166</v>
      </c>
      <c r="AS73" s="40">
        <v>0</v>
      </c>
      <c r="AT73" s="40">
        <v>0</v>
      </c>
      <c r="AU73" s="40">
        <v>0</v>
      </c>
      <c r="AV73" s="40">
        <v>3098</v>
      </c>
      <c r="AW73" s="40">
        <v>0</v>
      </c>
      <c r="AX73" s="40">
        <v>0</v>
      </c>
    </row>
    <row r="74" spans="1:50">
      <c r="A74" s="8" t="s">
        <v>180</v>
      </c>
      <c r="B74" s="144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 t="s">
        <v>19</v>
      </c>
      <c r="M74" s="40" t="s">
        <v>19</v>
      </c>
      <c r="N74" s="40" t="s">
        <v>19</v>
      </c>
      <c r="O74" s="40">
        <v>0</v>
      </c>
      <c r="P74" s="40">
        <v>0</v>
      </c>
      <c r="Q74" s="40">
        <v>0</v>
      </c>
      <c r="R74" s="40">
        <v>0</v>
      </c>
      <c r="S74" s="40" t="s">
        <v>19</v>
      </c>
      <c r="T74" s="40" t="s">
        <v>19</v>
      </c>
      <c r="U74" s="40">
        <v>0</v>
      </c>
      <c r="V74" s="40">
        <v>0</v>
      </c>
      <c r="W74" s="40">
        <v>0</v>
      </c>
      <c r="X74" s="40" t="s">
        <v>19</v>
      </c>
      <c r="Y74" s="40" t="s">
        <v>19</v>
      </c>
      <c r="Z74" s="40" t="s">
        <v>19</v>
      </c>
      <c r="AA74" s="40" t="s">
        <v>19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2362</v>
      </c>
      <c r="AJ74" s="40">
        <v>0</v>
      </c>
      <c r="AK74" s="40">
        <v>0</v>
      </c>
      <c r="AL74" s="40">
        <v>0</v>
      </c>
      <c r="AM74" s="40">
        <v>1689</v>
      </c>
      <c r="AN74" s="40">
        <v>757</v>
      </c>
      <c r="AO74" s="40">
        <v>518</v>
      </c>
      <c r="AP74" s="40">
        <v>518</v>
      </c>
      <c r="AQ74" s="40">
        <v>10627</v>
      </c>
      <c r="AR74" s="40">
        <v>-67938</v>
      </c>
      <c r="AS74" s="40">
        <v>1730</v>
      </c>
      <c r="AT74" s="40">
        <v>1491</v>
      </c>
      <c r="AU74" s="40">
        <v>5145</v>
      </c>
      <c r="AV74" s="40">
        <v>-43089</v>
      </c>
      <c r="AW74" s="40">
        <v>1164</v>
      </c>
      <c r="AX74" s="40">
        <v>665</v>
      </c>
    </row>
    <row r="75" spans="1:50">
      <c r="A75" s="8" t="s">
        <v>329</v>
      </c>
      <c r="B75" s="144">
        <v>0</v>
      </c>
      <c r="C75" s="40">
        <v>-310</v>
      </c>
      <c r="D75" s="40">
        <v>-310</v>
      </c>
      <c r="E75" s="40">
        <v>0</v>
      </c>
      <c r="F75" s="40">
        <v>0</v>
      </c>
      <c r="G75" s="40">
        <v>2130</v>
      </c>
      <c r="H75" s="40">
        <v>2130</v>
      </c>
      <c r="I75" s="40">
        <v>2130</v>
      </c>
      <c r="J75" s="40">
        <v>2130</v>
      </c>
      <c r="K75" s="40">
        <v>711</v>
      </c>
      <c r="L75" s="40">
        <v>710</v>
      </c>
      <c r="M75" s="40">
        <v>710</v>
      </c>
      <c r="N75" s="40">
        <v>0</v>
      </c>
      <c r="O75" s="40">
        <v>-375840</v>
      </c>
      <c r="P75" s="40">
        <v>-375840</v>
      </c>
      <c r="Q75" s="40">
        <v>-235841</v>
      </c>
      <c r="R75" s="40">
        <v>0</v>
      </c>
      <c r="S75" s="40">
        <v>-807557</v>
      </c>
      <c r="T75" s="40">
        <v>-807557</v>
      </c>
      <c r="U75" s="40">
        <v>-299993</v>
      </c>
      <c r="V75" s="40">
        <v>0</v>
      </c>
      <c r="W75" s="40">
        <v>-187617</v>
      </c>
      <c r="X75" s="40">
        <v>-187617</v>
      </c>
      <c r="Y75" s="40">
        <v>-67622</v>
      </c>
      <c r="Z75" s="40" t="s">
        <v>19</v>
      </c>
      <c r="AA75" s="40">
        <v>-229999</v>
      </c>
      <c r="AB75" s="40">
        <v>-229999</v>
      </c>
      <c r="AC75" s="40">
        <v>-109999</v>
      </c>
      <c r="AD75" s="40">
        <v>0</v>
      </c>
      <c r="AE75" s="40">
        <v>-180000</v>
      </c>
      <c r="AF75" s="40">
        <v>-180000</v>
      </c>
      <c r="AG75" s="40">
        <v>-180000</v>
      </c>
      <c r="AH75" s="40">
        <v>0</v>
      </c>
      <c r="AI75" s="40">
        <v>-99999</v>
      </c>
      <c r="AJ75" s="40">
        <v>-99999</v>
      </c>
      <c r="AK75" s="40">
        <v>-99999</v>
      </c>
      <c r="AL75" s="40">
        <v>0</v>
      </c>
      <c r="AM75" s="40">
        <v>-55384</v>
      </c>
      <c r="AN75" s="40">
        <v>-55384</v>
      </c>
      <c r="AO75" s="40">
        <v>-55384</v>
      </c>
      <c r="AP75" s="40">
        <v>0</v>
      </c>
      <c r="AQ75" s="40">
        <v>-67938</v>
      </c>
      <c r="AR75" s="40">
        <v>0</v>
      </c>
      <c r="AS75" s="40">
        <v>-67938</v>
      </c>
      <c r="AT75" s="40">
        <v>0</v>
      </c>
      <c r="AU75" s="40">
        <v>-43089</v>
      </c>
      <c r="AV75" s="40">
        <v>0</v>
      </c>
      <c r="AW75" s="40">
        <v>-43089</v>
      </c>
      <c r="AX75" s="40">
        <v>0</v>
      </c>
    </row>
    <row r="76" spans="1:50">
      <c r="A76" s="8"/>
      <c r="B76" s="144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</row>
    <row r="77" spans="1:50" s="100" customFormat="1">
      <c r="A77" s="99" t="s">
        <v>242</v>
      </c>
      <c r="B77" s="176">
        <f t="shared" ref="B77:G77" si="23">B66+B51+B9</f>
        <v>-38382</v>
      </c>
      <c r="C77" s="101">
        <f t="shared" si="23"/>
        <v>-789783</v>
      </c>
      <c r="D77" s="101">
        <f t="shared" si="23"/>
        <v>-843339</v>
      </c>
      <c r="E77" s="101">
        <f t="shared" si="23"/>
        <v>-776799</v>
      </c>
      <c r="F77" s="101">
        <f t="shared" si="23"/>
        <v>-702355</v>
      </c>
      <c r="G77" s="101">
        <f t="shared" si="23"/>
        <v>724415</v>
      </c>
      <c r="H77" s="101">
        <f t="shared" ref="H77:L77" si="24">H66+H51+H9</f>
        <v>1095583</v>
      </c>
      <c r="I77" s="101">
        <f t="shared" si="24"/>
        <v>-2467</v>
      </c>
      <c r="J77" s="101">
        <f t="shared" si="24"/>
        <v>-15658.5</v>
      </c>
      <c r="K77" s="101">
        <f t="shared" si="24"/>
        <v>-68848</v>
      </c>
      <c r="L77" s="101">
        <f t="shared" si="24"/>
        <v>-149114</v>
      </c>
      <c r="M77" s="101">
        <v>-161530</v>
      </c>
      <c r="N77" s="101">
        <v>-187393</v>
      </c>
      <c r="O77" s="101">
        <v>158505</v>
      </c>
      <c r="P77" s="101">
        <v>137956</v>
      </c>
      <c r="Q77" s="101">
        <v>15665</v>
      </c>
      <c r="R77" s="101">
        <v>60184</v>
      </c>
      <c r="S77" s="101">
        <v>-173447</v>
      </c>
      <c r="T77" s="101">
        <v>35300</v>
      </c>
      <c r="U77" s="101">
        <v>-41542</v>
      </c>
      <c r="V77" s="101">
        <v>-243342</v>
      </c>
      <c r="W77" s="101">
        <v>196284</v>
      </c>
      <c r="X77" s="101">
        <v>145633</v>
      </c>
      <c r="Y77" s="101">
        <v>29260</v>
      </c>
      <c r="Z77" s="101">
        <v>144793</v>
      </c>
      <c r="AA77" s="101">
        <v>-105541</v>
      </c>
      <c r="AB77" s="101">
        <v>-179513</v>
      </c>
      <c r="AC77" s="101">
        <v>-148989</v>
      </c>
      <c r="AD77" s="101">
        <v>-121192</v>
      </c>
      <c r="AE77" s="101">
        <v>56742</v>
      </c>
      <c r="AF77" s="101">
        <v>11753</v>
      </c>
      <c r="AG77" s="101">
        <v>56960</v>
      </c>
      <c r="AH77" s="101">
        <v>172943</v>
      </c>
      <c r="AI77" s="101">
        <v>-1589</v>
      </c>
      <c r="AJ77" s="101">
        <v>230631</v>
      </c>
      <c r="AK77" s="101">
        <v>185105</v>
      </c>
      <c r="AL77" s="101">
        <v>-62668</v>
      </c>
      <c r="AM77" s="101">
        <v>-124313</v>
      </c>
      <c r="AN77" s="101">
        <v>-36138</v>
      </c>
      <c r="AO77" s="101">
        <v>-52167</v>
      </c>
      <c r="AP77" s="101">
        <v>-96462</v>
      </c>
      <c r="AQ77" s="101">
        <v>-753453</v>
      </c>
      <c r="AR77" s="101">
        <v>-674564</v>
      </c>
      <c r="AS77" s="101">
        <v>-427164</v>
      </c>
      <c r="AT77" s="101">
        <v>-12299</v>
      </c>
      <c r="AU77" s="101">
        <v>468753</v>
      </c>
      <c r="AV77" s="101">
        <v>-19074</v>
      </c>
      <c r="AW77" s="101">
        <v>-12291</v>
      </c>
      <c r="AX77" s="101">
        <v>209691</v>
      </c>
    </row>
    <row r="78" spans="1:50" ht="3.75" customHeight="1">
      <c r="A78" s="8"/>
      <c r="B78" s="144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</row>
    <row r="79" spans="1:50">
      <c r="A79" s="8" t="s">
        <v>245</v>
      </c>
      <c r="B79" s="144">
        <f>C81</f>
        <v>95263</v>
      </c>
      <c r="C79" s="40">
        <v>898588</v>
      </c>
      <c r="D79" s="40">
        <v>898588</v>
      </c>
      <c r="E79" s="40">
        <v>898588</v>
      </c>
      <c r="F79" s="40">
        <v>898588</v>
      </c>
      <c r="G79" s="40">
        <v>204560</v>
      </c>
      <c r="H79" s="40">
        <v>204560</v>
      </c>
      <c r="I79" s="40">
        <v>204560</v>
      </c>
      <c r="J79" s="40">
        <v>204560</v>
      </c>
      <c r="K79" s="40">
        <v>273408</v>
      </c>
      <c r="L79" s="40">
        <v>273408</v>
      </c>
      <c r="M79" s="40">
        <v>273408</v>
      </c>
      <c r="N79" s="40">
        <v>273408</v>
      </c>
      <c r="O79" s="40">
        <v>114903</v>
      </c>
      <c r="P79" s="40">
        <v>114903</v>
      </c>
      <c r="Q79" s="40">
        <v>114903</v>
      </c>
      <c r="R79" s="40">
        <v>114903</v>
      </c>
      <c r="S79" s="40">
        <v>288350</v>
      </c>
      <c r="T79" s="40">
        <v>288350</v>
      </c>
      <c r="U79" s="40">
        <v>288350</v>
      </c>
      <c r="V79" s="40">
        <v>288350</v>
      </c>
      <c r="W79" s="40">
        <v>92066</v>
      </c>
      <c r="X79" s="40">
        <v>92066</v>
      </c>
      <c r="Y79" s="40">
        <v>92066</v>
      </c>
      <c r="Z79" s="40">
        <v>92066</v>
      </c>
      <c r="AA79" s="40">
        <v>197607</v>
      </c>
      <c r="AB79" s="40">
        <v>197607</v>
      </c>
      <c r="AC79" s="40">
        <v>197607</v>
      </c>
      <c r="AD79" s="40">
        <v>197607</v>
      </c>
      <c r="AE79" s="40">
        <v>140865</v>
      </c>
      <c r="AF79" s="40">
        <v>140865</v>
      </c>
      <c r="AG79" s="40">
        <v>140865</v>
      </c>
      <c r="AH79" s="40">
        <v>140865</v>
      </c>
      <c r="AI79" s="40">
        <v>142454</v>
      </c>
      <c r="AJ79" s="40">
        <v>142454</v>
      </c>
      <c r="AK79" s="40">
        <v>142454</v>
      </c>
      <c r="AL79" s="40">
        <v>142454</v>
      </c>
      <c r="AM79" s="40">
        <v>267315</v>
      </c>
      <c r="AN79" s="40">
        <v>267315</v>
      </c>
      <c r="AO79" s="40">
        <v>267315</v>
      </c>
      <c r="AP79" s="40">
        <v>266659</v>
      </c>
      <c r="AQ79" s="40">
        <v>1020112</v>
      </c>
      <c r="AR79" s="40">
        <v>1020112</v>
      </c>
      <c r="AS79" s="40">
        <v>1020112</v>
      </c>
      <c r="AT79" s="40">
        <v>1020112</v>
      </c>
      <c r="AU79" s="40">
        <v>551359</v>
      </c>
      <c r="AV79" s="40">
        <v>551359</v>
      </c>
      <c r="AW79" s="40">
        <v>551359</v>
      </c>
      <c r="AX79" s="40">
        <v>551359</v>
      </c>
    </row>
    <row r="80" spans="1:50">
      <c r="A80" s="8" t="s">
        <v>343</v>
      </c>
      <c r="B80" s="144">
        <v>-92</v>
      </c>
      <c r="C80" s="40">
        <v>-13542</v>
      </c>
      <c r="D80" s="40">
        <v>-9656</v>
      </c>
      <c r="E80" s="40">
        <v>-8337</v>
      </c>
      <c r="F80" s="40">
        <v>-5889</v>
      </c>
      <c r="G80" s="40">
        <v>-30387</v>
      </c>
      <c r="H80" s="40">
        <v>52200</v>
      </c>
      <c r="I80" s="40">
        <v>19498</v>
      </c>
      <c r="J80" s="40">
        <v>16538.5</v>
      </c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</row>
    <row r="81" spans="1:50" ht="14.25" thickBot="1">
      <c r="A81" s="8" t="s">
        <v>246</v>
      </c>
      <c r="B81" s="149">
        <f>B77+B79+B80</f>
        <v>56789</v>
      </c>
      <c r="C81" s="40">
        <f>C77+C79+C80</f>
        <v>95263</v>
      </c>
      <c r="D81" s="40">
        <f>D77+D79+D80</f>
        <v>45593</v>
      </c>
      <c r="E81" s="40">
        <f>E77+E79+E80</f>
        <v>113452</v>
      </c>
      <c r="F81" s="40">
        <v>190344</v>
      </c>
      <c r="G81" s="40">
        <f>G79+G77+G80</f>
        <v>898588</v>
      </c>
      <c r="H81" s="40">
        <v>1352343</v>
      </c>
      <c r="I81" s="40">
        <f>I79+I77+I80</f>
        <v>221591</v>
      </c>
      <c r="J81" s="40">
        <f>J79+J77+J80</f>
        <v>205440</v>
      </c>
      <c r="K81" s="40">
        <f>K79+K77</f>
        <v>204560</v>
      </c>
      <c r="L81" s="40">
        <f>L79+L77</f>
        <v>124294</v>
      </c>
      <c r="M81" s="40">
        <v>111878</v>
      </c>
      <c r="N81" s="40">
        <v>86015</v>
      </c>
      <c r="O81" s="40">
        <v>273408</v>
      </c>
      <c r="P81" s="40">
        <v>252859</v>
      </c>
      <c r="Q81" s="40">
        <v>130568</v>
      </c>
      <c r="R81" s="40">
        <v>175087</v>
      </c>
      <c r="S81" s="40">
        <v>114903</v>
      </c>
      <c r="T81" s="40">
        <v>323650</v>
      </c>
      <c r="U81" s="40">
        <v>246808</v>
      </c>
      <c r="V81" s="40">
        <v>45008</v>
      </c>
      <c r="W81" s="40">
        <v>288350</v>
      </c>
      <c r="X81" s="40">
        <v>237699</v>
      </c>
      <c r="Y81" s="40">
        <v>121326</v>
      </c>
      <c r="Z81" s="40">
        <v>236859</v>
      </c>
      <c r="AA81" s="40">
        <v>92066</v>
      </c>
      <c r="AB81" s="40">
        <v>18094</v>
      </c>
      <c r="AC81" s="40">
        <v>48618</v>
      </c>
      <c r="AD81" s="40">
        <v>76415</v>
      </c>
      <c r="AE81" s="40">
        <v>197607</v>
      </c>
      <c r="AF81" s="40">
        <v>152618</v>
      </c>
      <c r="AG81" s="40">
        <v>197825</v>
      </c>
      <c r="AH81" s="40">
        <v>313808</v>
      </c>
      <c r="AI81" s="40">
        <v>140865</v>
      </c>
      <c r="AJ81" s="40">
        <v>373085</v>
      </c>
      <c r="AK81" s="40">
        <v>327559</v>
      </c>
      <c r="AL81" s="40">
        <v>79786</v>
      </c>
      <c r="AM81" s="40">
        <v>143002</v>
      </c>
      <c r="AN81" s="40">
        <v>231177</v>
      </c>
      <c r="AO81" s="40">
        <v>215148</v>
      </c>
      <c r="AP81" s="40">
        <v>170197</v>
      </c>
      <c r="AQ81" s="40">
        <v>266659</v>
      </c>
      <c r="AR81" s="40">
        <v>345548</v>
      </c>
      <c r="AS81" s="40">
        <v>592948</v>
      </c>
      <c r="AT81" s="40">
        <v>1007813</v>
      </c>
      <c r="AU81" s="40">
        <v>1020112</v>
      </c>
      <c r="AV81" s="40">
        <v>532285</v>
      </c>
      <c r="AW81" s="40">
        <v>539068</v>
      </c>
      <c r="AX81" s="40">
        <v>761050</v>
      </c>
    </row>
    <row r="82" spans="1:50" customFormat="1" ht="5.25" customHeight="1" thickBot="1">
      <c r="A82" s="98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</row>
    <row r="83" spans="1:50">
      <c r="A83" s="8" t="s">
        <v>204</v>
      </c>
    </row>
    <row r="84" spans="1:50">
      <c r="T84" s="39"/>
    </row>
    <row r="85" spans="1:50"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50">
      <c r="S86" s="39"/>
    </row>
  </sheetData>
  <phoneticPr fontId="6" type="noConversion"/>
  <pageMargins left="0.511811024" right="0.511811024" top="0.78740157499999996" bottom="0.78740157499999996" header="0.31496062000000002" footer="0.31496062000000002"/>
  <customProperties>
    <customPr name="EpmWorksheetKeyString_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1. Safra</vt:lpstr>
      <vt:lpstr>2. Performance</vt:lpstr>
      <vt:lpstr>3. CPV</vt:lpstr>
      <vt:lpstr>4. Capex</vt:lpstr>
      <vt:lpstr>5. Endividamento</vt:lpstr>
      <vt:lpstr>6. Demonstração do Resultado</vt:lpstr>
      <vt:lpstr>7. Balanço Patrimonial</vt:lpstr>
      <vt:lpstr>8. Fluxo de Caixa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Silva Leite Montagnani</dc:creator>
  <cp:lastModifiedBy>John de Freitas Graham</cp:lastModifiedBy>
  <cp:lastPrinted>2019-05-27T20:50:07Z</cp:lastPrinted>
  <dcterms:created xsi:type="dcterms:W3CDTF">2016-06-07T00:20:59Z</dcterms:created>
  <dcterms:modified xsi:type="dcterms:W3CDTF">2026-08-10T23:57:22Z</dcterms:modified>
</cp:coreProperties>
</file>